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康力文件夹\16、2020绩效\1、九峰\2019年绩效自评\"/>
    </mc:Choice>
  </mc:AlternateContent>
  <xr:revisionPtr revIDLastSave="0" documentId="13_ncr:1_{F2355283-3A10-4399-A506-A5D30D5C4F8D}" xr6:coauthVersionLast="45" xr6:coauthVersionMax="45" xr10:uidLastSave="{00000000-0000-0000-0000-000000000000}"/>
  <bookViews>
    <workbookView xWindow="-108" yWindow="-108" windowWidth="23256" windowHeight="12576" tabRatio="813" xr2:uid="{00000000-000D-0000-FFFF-FFFF00000000}"/>
  </bookViews>
  <sheets>
    <sheet name="整体自评表表格" sheetId="1" r:id="rId1"/>
    <sheet name="支出规模和结构" sheetId="3" state="hidden" r:id="rId2"/>
    <sheet name="基本支出" sheetId="4" state="hidden" r:id="rId3"/>
    <sheet name="19" sheetId="5" state="hidden" r:id="rId4"/>
    <sheet name="三公经费支出对比" sheetId="7" state="hidden" r:id="rId5"/>
    <sheet name="项目支出表" sheetId="8" state="hidden" r:id="rId6"/>
  </sheets>
  <externalReferences>
    <externalReference r:id="rId7"/>
  </externalReferences>
  <definedNames>
    <definedName name="_xlnm._FilterDatabase" localSheetId="3" hidden="1">'19'!$A$4:$P$52</definedName>
    <definedName name="_xlnm._FilterDatabase" localSheetId="0" hidden="1">整体自评表表格!$A$16:$J$63</definedName>
    <definedName name="_xlnm._FilterDatabase" localSheetId="1" hidden="1">支出规模和结构!$A$40:$O$55</definedName>
    <definedName name="_xlnm.Print_Area" localSheetId="0">整体自评表表格!$A$1:$J$63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H28" i="1" l="1"/>
  <c r="H29" i="1"/>
  <c r="H20" i="1" l="1"/>
  <c r="H21" i="1"/>
  <c r="H22" i="1"/>
  <c r="H25" i="1"/>
  <c r="H26" i="1"/>
  <c r="H27" i="1"/>
  <c r="H30" i="1"/>
  <c r="H31" i="1"/>
  <c r="H32" i="1"/>
  <c r="H35" i="1"/>
  <c r="H36" i="1"/>
  <c r="H37" i="1"/>
  <c r="H38" i="1"/>
  <c r="H39" i="1"/>
  <c r="H41" i="1"/>
  <c r="H42" i="1"/>
  <c r="H43" i="1"/>
  <c r="H44" i="1"/>
  <c r="H45" i="1"/>
  <c r="H46" i="1"/>
  <c r="H48" i="1"/>
  <c r="H49" i="1"/>
  <c r="H50" i="1"/>
  <c r="H51" i="1"/>
  <c r="H52" i="1"/>
  <c r="H53" i="1"/>
  <c r="H57" i="1"/>
  <c r="H58" i="1"/>
  <c r="H59" i="1"/>
  <c r="H60" i="1"/>
  <c r="H61" i="1"/>
  <c r="H19" i="1"/>
  <c r="G63" i="1" l="1"/>
  <c r="F10" i="1" l="1"/>
  <c r="F9" i="1"/>
  <c r="F8" i="1"/>
  <c r="E7" i="1"/>
  <c r="D7" i="1"/>
  <c r="H5" i="1"/>
  <c r="C5" i="1"/>
  <c r="F7" i="1" l="1"/>
  <c r="C15" i="8" l="1"/>
  <c r="C11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3" i="8"/>
  <c r="F3" i="8"/>
  <c r="G3" i="8" s="1"/>
  <c r="F4" i="8"/>
  <c r="G4" i="8" s="1"/>
  <c r="F5" i="8"/>
  <c r="G5" i="8" s="1"/>
  <c r="F6" i="8"/>
  <c r="G6" i="8" s="1"/>
  <c r="F7" i="8"/>
  <c r="G7" i="8" s="1"/>
  <c r="F8" i="8"/>
  <c r="G8" i="8" s="1"/>
  <c r="F9" i="8"/>
  <c r="G9" i="8" s="1"/>
  <c r="F10" i="8"/>
  <c r="G10" i="8" s="1"/>
  <c r="F11" i="8"/>
  <c r="G11" i="8" s="1"/>
  <c r="F12" i="8"/>
  <c r="G12" i="8" s="1"/>
  <c r="F13" i="8"/>
  <c r="G13" i="8" s="1"/>
  <c r="F14" i="8"/>
  <c r="G14" i="8" s="1"/>
  <c r="F15" i="8"/>
  <c r="G15" i="8" s="1"/>
  <c r="F16" i="8"/>
  <c r="G16" i="8" s="1"/>
  <c r="F17" i="8"/>
  <c r="G17" i="8" s="1"/>
  <c r="F18" i="8"/>
  <c r="G18" i="8" s="1"/>
  <c r="F19" i="8"/>
  <c r="G19" i="8" s="1"/>
  <c r="F20" i="8"/>
  <c r="G20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A25" i="8"/>
  <c r="B25" i="8"/>
  <c r="C25" i="8"/>
  <c r="D25" i="8"/>
  <c r="A26" i="8"/>
  <c r="D26" i="8"/>
  <c r="A3" i="8"/>
  <c r="B3" i="8"/>
  <c r="C3" i="8"/>
  <c r="D3" i="8"/>
  <c r="A4" i="8"/>
  <c r="B4" i="8"/>
  <c r="C4" i="8"/>
  <c r="D4" i="8"/>
  <c r="A5" i="8"/>
  <c r="B5" i="8"/>
  <c r="C5" i="8"/>
  <c r="D5" i="8"/>
  <c r="A6" i="8"/>
  <c r="B6" i="8"/>
  <c r="C6" i="8"/>
  <c r="D6" i="8"/>
  <c r="A7" i="8"/>
  <c r="B7" i="8"/>
  <c r="C7" i="8"/>
  <c r="D7" i="8"/>
  <c r="A8" i="8"/>
  <c r="B8" i="8"/>
  <c r="C8" i="8"/>
  <c r="D8" i="8"/>
  <c r="A9" i="8"/>
  <c r="B9" i="8"/>
  <c r="C9" i="8"/>
  <c r="D9" i="8"/>
  <c r="A10" i="8"/>
  <c r="B10" i="8"/>
  <c r="C10" i="8"/>
  <c r="D10" i="8"/>
  <c r="A11" i="8"/>
  <c r="B11" i="8"/>
  <c r="D11" i="8"/>
  <c r="A12" i="8"/>
  <c r="B12" i="8"/>
  <c r="C12" i="8"/>
  <c r="D12" i="8"/>
  <c r="A13" i="8"/>
  <c r="B13" i="8"/>
  <c r="C13" i="8"/>
  <c r="D13" i="8"/>
  <c r="A14" i="8"/>
  <c r="B14" i="8"/>
  <c r="C14" i="8"/>
  <c r="D14" i="8"/>
  <c r="A15" i="8"/>
  <c r="B15" i="8"/>
  <c r="D15" i="8"/>
  <c r="A16" i="8"/>
  <c r="B16" i="8"/>
  <c r="C16" i="8"/>
  <c r="D16" i="8"/>
  <c r="A17" i="8"/>
  <c r="B17" i="8"/>
  <c r="C17" i="8"/>
  <c r="D17" i="8"/>
  <c r="A18" i="8"/>
  <c r="B18" i="8"/>
  <c r="C18" i="8"/>
  <c r="D18" i="8"/>
  <c r="A19" i="8"/>
  <c r="B19" i="8"/>
  <c r="C19" i="8"/>
  <c r="D19" i="8"/>
  <c r="A20" i="8"/>
  <c r="B20" i="8"/>
  <c r="C20" i="8"/>
  <c r="D20" i="8"/>
  <c r="A21" i="8"/>
  <c r="B21" i="8"/>
  <c r="C21" i="8"/>
  <c r="D21" i="8"/>
  <c r="A22" i="8"/>
  <c r="B22" i="8"/>
  <c r="C22" i="8"/>
  <c r="D22" i="8"/>
  <c r="A23" i="8"/>
  <c r="B23" i="8"/>
  <c r="C23" i="8"/>
  <c r="D23" i="8"/>
  <c r="A24" i="8"/>
  <c r="B24" i="8"/>
  <c r="C24" i="8"/>
  <c r="D24" i="8"/>
  <c r="B1" i="8"/>
  <c r="C1" i="8"/>
  <c r="A1" i="8"/>
  <c r="E26" i="8" l="1"/>
  <c r="I8" i="1"/>
  <c r="I21" i="8"/>
  <c r="H21" i="8"/>
  <c r="I13" i="8"/>
  <c r="H13" i="8"/>
  <c r="G26" i="8"/>
  <c r="I5" i="8"/>
  <c r="H5" i="8"/>
  <c r="I24" i="8"/>
  <c r="H24" i="8"/>
  <c r="I20" i="8"/>
  <c r="H20" i="8"/>
  <c r="I16" i="8"/>
  <c r="H16" i="8"/>
  <c r="I12" i="8"/>
  <c r="H12" i="8"/>
  <c r="I8" i="8"/>
  <c r="H8" i="8"/>
  <c r="I4" i="8"/>
  <c r="H4" i="8"/>
  <c r="I22" i="8"/>
  <c r="H22" i="8"/>
  <c r="I18" i="8"/>
  <c r="H18" i="8"/>
  <c r="I14" i="8"/>
  <c r="H14" i="8"/>
  <c r="I10" i="8"/>
  <c r="H10" i="8"/>
  <c r="I25" i="8"/>
  <c r="H25" i="8"/>
  <c r="I17" i="8"/>
  <c r="H17" i="8"/>
  <c r="I9" i="8"/>
  <c r="H9" i="8"/>
  <c r="I23" i="8"/>
  <c r="H23" i="8"/>
  <c r="I19" i="8"/>
  <c r="H19" i="8"/>
  <c r="I15" i="8"/>
  <c r="H15" i="8"/>
  <c r="I11" i="8"/>
  <c r="H11" i="8"/>
  <c r="I7" i="8"/>
  <c r="H7" i="8"/>
  <c r="I3" i="8"/>
  <c r="H3" i="8"/>
  <c r="I6" i="8"/>
  <c r="H6" i="8"/>
  <c r="H26" i="8" l="1"/>
  <c r="I10" i="1"/>
  <c r="I9" i="1"/>
  <c r="F34" i="7" l="1"/>
  <c r="G28" i="7"/>
  <c r="H28" i="7" s="1"/>
  <c r="G29" i="7"/>
  <c r="F30" i="7"/>
  <c r="G30" i="7" s="1"/>
  <c r="F29" i="7"/>
  <c r="F28" i="7"/>
  <c r="F27" i="7"/>
  <c r="G27" i="7" s="1"/>
  <c r="H27" i="7" s="1"/>
  <c r="F26" i="7"/>
  <c r="G26" i="7" s="1"/>
  <c r="F25" i="7"/>
  <c r="G25" i="7" s="1"/>
  <c r="H25" i="7" s="1"/>
  <c r="E26" i="7"/>
  <c r="E27" i="7"/>
  <c r="E28" i="7"/>
  <c r="E29" i="7"/>
  <c r="E30" i="7"/>
  <c r="E25" i="7"/>
  <c r="R2" i="5"/>
  <c r="S6" i="5"/>
  <c r="S5" i="5"/>
  <c r="S4" i="5"/>
  <c r="S3" i="5"/>
  <c r="S2" i="5"/>
  <c r="P5" i="5"/>
  <c r="R5" i="5" s="1"/>
  <c r="P4" i="5"/>
  <c r="R4" i="5" s="1"/>
  <c r="P3" i="5"/>
  <c r="R3" i="5" s="1"/>
  <c r="P2" i="5"/>
  <c r="O5" i="5"/>
  <c r="O4" i="5"/>
  <c r="O3" i="5"/>
  <c r="O2" i="5"/>
  <c r="M4" i="4"/>
  <c r="K8" i="4"/>
  <c r="K9" i="4" s="1"/>
  <c r="K7" i="4"/>
  <c r="K6" i="4"/>
  <c r="K5" i="4"/>
  <c r="K4" i="4"/>
  <c r="G10" i="4"/>
  <c r="F3" i="4"/>
  <c r="F4" i="4"/>
  <c r="G4" i="4" s="1"/>
  <c r="H4" i="4" s="1"/>
  <c r="F5" i="4"/>
  <c r="G5" i="4" s="1"/>
  <c r="H5" i="4" s="1"/>
  <c r="F6" i="4"/>
  <c r="N6" i="4" s="1"/>
  <c r="F7" i="4"/>
  <c r="N7" i="4" s="1"/>
  <c r="F2" i="4"/>
  <c r="M51" i="3"/>
  <c r="N51" i="3"/>
  <c r="O51" i="3"/>
  <c r="L51" i="3"/>
  <c r="O57" i="3"/>
  <c r="O56" i="3"/>
  <c r="K56" i="3"/>
  <c r="N53" i="3"/>
  <c r="N54" i="3"/>
  <c r="N55" i="3"/>
  <c r="N52" i="3"/>
  <c r="L57" i="3"/>
  <c r="K55" i="3"/>
  <c r="K54" i="3"/>
  <c r="K53" i="3"/>
  <c r="K52" i="3"/>
  <c r="O37" i="3"/>
  <c r="O36" i="3"/>
  <c r="O35" i="3"/>
  <c r="O34" i="3"/>
  <c r="O33" i="3"/>
  <c r="O32" i="3"/>
  <c r="O31" i="3"/>
  <c r="L37" i="3"/>
  <c r="L36" i="3"/>
  <c r="L35" i="3"/>
  <c r="L34" i="3"/>
  <c r="L33" i="3"/>
  <c r="L32" i="3"/>
  <c r="N32" i="3" s="1"/>
  <c r="L31" i="3"/>
  <c r="K30" i="3"/>
  <c r="L5" i="3"/>
  <c r="L6" i="3"/>
  <c r="M6" i="3" s="1"/>
  <c r="L7" i="3"/>
  <c r="L8" i="3"/>
  <c r="L9" i="3"/>
  <c r="L10" i="3"/>
  <c r="M10" i="3" s="1"/>
  <c r="L11" i="3"/>
  <c r="M11" i="3" s="1"/>
  <c r="L12" i="3"/>
  <c r="M12" i="3" s="1"/>
  <c r="L13" i="3"/>
  <c r="L14" i="3"/>
  <c r="L15" i="3"/>
  <c r="M15" i="3" s="1"/>
  <c r="L16" i="3"/>
  <c r="L17" i="3"/>
  <c r="L18" i="3"/>
  <c r="L19" i="3"/>
  <c r="L20" i="3"/>
  <c r="L21" i="3"/>
  <c r="L22" i="3"/>
  <c r="L23" i="3"/>
  <c r="L24" i="3"/>
  <c r="L25" i="3"/>
  <c r="M25" i="3" s="1"/>
  <c r="L26" i="3"/>
  <c r="L27" i="3"/>
  <c r="L4" i="3"/>
  <c r="M4" i="3" s="1"/>
  <c r="L7" i="4" l="1"/>
  <c r="L8" i="4"/>
  <c r="L4" i="4"/>
  <c r="G6" i="4"/>
  <c r="H6" i="4" s="1"/>
  <c r="N5" i="4"/>
  <c r="Q3" i="5"/>
  <c r="N35" i="3"/>
  <c r="N36" i="3"/>
  <c r="O38" i="3"/>
  <c r="P6" i="5"/>
  <c r="Q4" i="5" s="1"/>
  <c r="N9" i="4"/>
  <c r="N4" i="4"/>
  <c r="G7" i="4"/>
  <c r="H7" i="4" s="1"/>
  <c r="M7" i="4" s="1"/>
  <c r="N57" i="3"/>
  <c r="M53" i="3"/>
  <c r="M52" i="3"/>
  <c r="M54" i="3"/>
  <c r="N59" i="3"/>
  <c r="N60" i="3" s="1"/>
  <c r="M55" i="3"/>
  <c r="N37" i="3"/>
  <c r="N33" i="3"/>
  <c r="N34" i="3"/>
  <c r="L38" i="3"/>
  <c r="N31" i="3"/>
  <c r="I7" i="1"/>
  <c r="J7" i="1" s="1"/>
  <c r="H63" i="1" s="1"/>
  <c r="R6" i="5" l="1"/>
  <c r="Q2" i="5"/>
  <c r="Q5" i="5"/>
  <c r="M57" i="3"/>
  <c r="M34" i="3"/>
  <c r="N38" i="3"/>
  <c r="M31" i="3"/>
  <c r="M36" i="3"/>
  <c r="M33" i="3"/>
  <c r="M37" i="3"/>
  <c r="M35" i="3"/>
  <c r="M32" i="3"/>
  <c r="Q6" i="5" l="1"/>
  <c r="M38" i="3"/>
</calcChain>
</file>

<file path=xl/sharedStrings.xml><?xml version="1.0" encoding="utf-8"?>
<sst xmlns="http://schemas.openxmlformats.org/spreadsheetml/2006/main" count="1094" uniqueCount="435">
  <si>
    <t>项目名称</t>
  </si>
  <si>
    <t>主管部门</t>
  </si>
  <si>
    <t>实施单位</t>
  </si>
  <si>
    <t>项目资金
（万元）</t>
    <phoneticPr fontId="1" type="noConversion"/>
  </si>
  <si>
    <t>年初预算数</t>
  </si>
  <si>
    <t>全年预算数</t>
  </si>
  <si>
    <t>全年执行数</t>
  </si>
  <si>
    <t>分值</t>
  </si>
  <si>
    <t>执行率</t>
  </si>
  <si>
    <t>得分</t>
  </si>
  <si>
    <t>其中：
当年财政拨款</t>
    <phoneticPr fontId="1" type="noConversion"/>
  </si>
  <si>
    <t>—</t>
    <phoneticPr fontId="1" type="noConversion"/>
  </si>
  <si>
    <t>上年结转资金</t>
  </si>
  <si>
    <t>其他资金</t>
  </si>
  <si>
    <t>预期目标</t>
    <phoneticPr fontId="1" type="noConversion"/>
  </si>
  <si>
    <t>实际完成情况</t>
    <phoneticPr fontId="1" type="noConversion"/>
  </si>
  <si>
    <t>二级指标</t>
  </si>
  <si>
    <t>实际完成值</t>
  </si>
  <si>
    <t>偏差原因分析及改进措施</t>
  </si>
  <si>
    <t>合计</t>
  </si>
  <si>
    <t>指标名称</t>
  </si>
  <si>
    <t>指标值</t>
  </si>
  <si>
    <t>产出指标</t>
  </si>
  <si>
    <t>效益指标</t>
  </si>
  <si>
    <t>群众满意度</t>
  </si>
  <si>
    <t>≥85%</t>
  </si>
  <si>
    <t>项目(按功能分类)</t>
  </si>
  <si>
    <t>行次</t>
  </si>
  <si>
    <t>调整预算数</t>
  </si>
  <si>
    <t>决算数</t>
  </si>
  <si>
    <t>栏次</t>
  </si>
  <si>
    <t/>
  </si>
  <si>
    <t>4</t>
  </si>
  <si>
    <t>5</t>
  </si>
  <si>
    <t>6</t>
  </si>
  <si>
    <t>一、一般公共服务支出</t>
  </si>
  <si>
    <t>37</t>
  </si>
  <si>
    <t>二、外交支出</t>
  </si>
  <si>
    <t>38</t>
  </si>
  <si>
    <t>三、国防支出</t>
  </si>
  <si>
    <t>39</t>
  </si>
  <si>
    <t>四、公共安全支出</t>
  </si>
  <si>
    <t>40</t>
  </si>
  <si>
    <t>五、教育支出</t>
  </si>
  <si>
    <t>41</t>
  </si>
  <si>
    <t>六、科学技术支出</t>
  </si>
  <si>
    <t>42</t>
  </si>
  <si>
    <t>七、文化体育与传媒支出</t>
  </si>
  <si>
    <t>43</t>
  </si>
  <si>
    <t>八、社会保障和就业支出</t>
  </si>
  <si>
    <t>44</t>
  </si>
  <si>
    <t>九、医疗卫生与计划生育支出</t>
  </si>
  <si>
    <t>45</t>
  </si>
  <si>
    <t>十、节能环保支出</t>
  </si>
  <si>
    <t>46</t>
  </si>
  <si>
    <t>十一、城乡社区支出</t>
  </si>
  <si>
    <t>47</t>
  </si>
  <si>
    <t>十二、农林水支出</t>
  </si>
  <si>
    <t>48</t>
  </si>
  <si>
    <t>十三、交通运输支出</t>
  </si>
  <si>
    <t>49</t>
  </si>
  <si>
    <t>十四、资源勘探信息等支出</t>
  </si>
  <si>
    <t>50</t>
  </si>
  <si>
    <t>十五、商业服务业等支出</t>
  </si>
  <si>
    <t>51</t>
  </si>
  <si>
    <t>十六、金融支出</t>
  </si>
  <si>
    <t>52</t>
  </si>
  <si>
    <t>十七、援助其他地区支出</t>
  </si>
  <si>
    <t>53</t>
  </si>
  <si>
    <t>十八、国土海洋气象等支出</t>
  </si>
  <si>
    <t>54</t>
  </si>
  <si>
    <t>十九、住房保障支出</t>
  </si>
  <si>
    <t>55</t>
  </si>
  <si>
    <t>二十、粮油物资储备支出</t>
  </si>
  <si>
    <t>56</t>
  </si>
  <si>
    <t>二十一、其他支出</t>
  </si>
  <si>
    <t>57</t>
  </si>
  <si>
    <t>二十二、债务还本支出</t>
  </si>
  <si>
    <t>58</t>
  </si>
  <si>
    <t>二十三、债务付息支出</t>
  </si>
  <si>
    <t>59</t>
  </si>
  <si>
    <t>31</t>
  </si>
  <si>
    <t>32</t>
  </si>
  <si>
    <t>33</t>
  </si>
  <si>
    <t>34</t>
  </si>
  <si>
    <t>35</t>
  </si>
  <si>
    <t>36</t>
  </si>
  <si>
    <t>七、文化旅游体育与传媒支出</t>
  </si>
  <si>
    <t>九、卫生健康支出</t>
  </si>
  <si>
    <t>十八、自然资源海洋气象等支出</t>
  </si>
  <si>
    <t>二十一、灾害防治及应急管理支出</t>
  </si>
  <si>
    <t>二十二、其他支出</t>
  </si>
  <si>
    <t>二十三、债务还本支出</t>
  </si>
  <si>
    <t>二十四、债务付息支出</t>
  </si>
  <si>
    <t>2018年度</t>
    <phoneticPr fontId="1" type="noConversion"/>
  </si>
  <si>
    <t>2018年度</t>
    <phoneticPr fontId="1" type="noConversion"/>
  </si>
  <si>
    <t>一般公共服务支出</t>
    <phoneticPr fontId="1" type="noConversion"/>
  </si>
  <si>
    <t>国防支出</t>
    <phoneticPr fontId="1" type="noConversion"/>
  </si>
  <si>
    <t>文化旅游体育与传媒支出</t>
    <phoneticPr fontId="1" type="noConversion"/>
  </si>
  <si>
    <t>卫生健康支出</t>
    <phoneticPr fontId="1" type="noConversion"/>
  </si>
  <si>
    <t>社会保障和就业支出</t>
    <phoneticPr fontId="1" type="noConversion"/>
  </si>
  <si>
    <t>农林水支出</t>
    <phoneticPr fontId="1" type="noConversion"/>
  </si>
  <si>
    <t>其他支出</t>
    <phoneticPr fontId="1" type="noConversion"/>
  </si>
  <si>
    <t>2019年度</t>
    <phoneticPr fontId="1" type="noConversion"/>
  </si>
  <si>
    <t>19年决算数</t>
    <phoneticPr fontId="1" type="noConversion"/>
  </si>
  <si>
    <t>18年决算数</t>
    <phoneticPr fontId="1" type="noConversion"/>
  </si>
  <si>
    <t>支出占比</t>
    <phoneticPr fontId="1" type="noConversion"/>
  </si>
  <si>
    <t>增长率</t>
    <phoneticPr fontId="1" type="noConversion"/>
  </si>
  <si>
    <t>合计</t>
    <phoneticPr fontId="1" type="noConversion"/>
  </si>
  <si>
    <t>经济分类支出合计</t>
  </si>
  <si>
    <t>66</t>
  </si>
  <si>
    <t>—</t>
  </si>
  <si>
    <t>一、工资福利支出</t>
  </si>
  <si>
    <t>67</t>
  </si>
  <si>
    <t>二、商品和服务支出</t>
  </si>
  <si>
    <t>68</t>
  </si>
  <si>
    <t>三、对个人和家庭的补助</t>
  </si>
  <si>
    <t>69</t>
  </si>
  <si>
    <t>四、债务利息及费用支出</t>
  </si>
  <si>
    <t>70</t>
  </si>
  <si>
    <t>五、资本性支出（基本建设）</t>
  </si>
  <si>
    <t>71</t>
  </si>
  <si>
    <t>六、资本性支出</t>
  </si>
  <si>
    <t>72</t>
  </si>
  <si>
    <t>七、对企业补助（基本建设）</t>
  </si>
  <si>
    <t>73</t>
  </si>
  <si>
    <t>八、对企业补助</t>
  </si>
  <si>
    <t>74</t>
  </si>
  <si>
    <t>九、对社会保障基金补助</t>
  </si>
  <si>
    <t>75</t>
  </si>
  <si>
    <t>十、其他支出</t>
  </si>
  <si>
    <t>76</t>
  </si>
  <si>
    <t>基本支出和项目支出合计</t>
  </si>
  <si>
    <t xml:space="preserve">    工资福利支出</t>
  </si>
  <si>
    <t xml:space="preserve">    商品和服务支出</t>
  </si>
  <si>
    <t xml:space="preserve">    对个人和家庭的补助</t>
  </si>
  <si>
    <t xml:space="preserve">    债务利息及费用支出</t>
  </si>
  <si>
    <t xml:space="preserve">    资本性支出（基本建设）</t>
  </si>
  <si>
    <t xml:space="preserve">    资本性支出</t>
  </si>
  <si>
    <t>77</t>
  </si>
  <si>
    <t xml:space="preserve">    对企业补助（基本建设）</t>
  </si>
  <si>
    <t>78</t>
  </si>
  <si>
    <t xml:space="preserve">    对企业补助</t>
  </si>
  <si>
    <t>79</t>
  </si>
  <si>
    <t xml:space="preserve">    对社会保障基金补助</t>
  </si>
  <si>
    <t>80</t>
  </si>
  <si>
    <t xml:space="preserve">    其他支出</t>
  </si>
  <si>
    <t>81</t>
  </si>
  <si>
    <t>按经济分类</t>
    <phoneticPr fontId="1" type="noConversion"/>
  </si>
  <si>
    <t>项目(按支出性质和经济分类)</t>
  </si>
  <si>
    <t>7</t>
  </si>
  <si>
    <t>8</t>
  </si>
  <si>
    <t>9</t>
  </si>
  <si>
    <t>一、基本支出</t>
  </si>
  <si>
    <t xml:space="preserve">      人员经费</t>
  </si>
  <si>
    <t xml:space="preserve">      日常公用经费</t>
  </si>
  <si>
    <t>二、项目支出</t>
  </si>
  <si>
    <t>60</t>
  </si>
  <si>
    <t>三、上缴上级支出</t>
  </si>
  <si>
    <t>61</t>
  </si>
  <si>
    <t>四、经营支出</t>
  </si>
  <si>
    <t>62</t>
  </si>
  <si>
    <t>五、对附属单位补助支出</t>
  </si>
  <si>
    <t>63</t>
  </si>
  <si>
    <t>调整预算数</t>
    <phoneticPr fontId="4" type="noConversion"/>
  </si>
  <si>
    <t>决算数</t>
    <phoneticPr fontId="4" type="noConversion"/>
  </si>
  <si>
    <t xml:space="preserve">    人员经费</t>
  </si>
  <si>
    <t xml:space="preserve">    日常公用经费</t>
  </si>
  <si>
    <t xml:space="preserve">    基本建设类项目</t>
  </si>
  <si>
    <t>64</t>
  </si>
  <si>
    <t xml:space="preserve">    行政事业类项目</t>
  </si>
  <si>
    <t>65</t>
  </si>
  <si>
    <t>2019年度</t>
    <phoneticPr fontId="1" type="noConversion"/>
  </si>
  <si>
    <t>2018年度</t>
    <phoneticPr fontId="1" type="noConversion"/>
  </si>
  <si>
    <t xml:space="preserve">    其中：行政事业类项目</t>
    <phoneticPr fontId="1" type="noConversion"/>
  </si>
  <si>
    <t>三、经营支出</t>
    <phoneticPr fontId="1" type="noConversion"/>
  </si>
  <si>
    <t>按支出性质分类</t>
    <phoneticPr fontId="1" type="noConversion"/>
  </si>
  <si>
    <t>占比</t>
    <phoneticPr fontId="1" type="noConversion"/>
  </si>
  <si>
    <t>增幅</t>
    <phoneticPr fontId="1" type="noConversion"/>
  </si>
  <si>
    <t>其中：人员经费</t>
    <phoneticPr fontId="1" type="noConversion"/>
  </si>
  <si>
    <t>项目</t>
  </si>
  <si>
    <t>工资福利支出</t>
  </si>
  <si>
    <t>商品和服务支出</t>
  </si>
  <si>
    <t>对个人和家庭的补助</t>
  </si>
  <si>
    <t>资本性支出</t>
  </si>
  <si>
    <t>支出功能分类科目编码</t>
  </si>
  <si>
    <t>科目名称</t>
  </si>
  <si>
    <t>小计</t>
  </si>
  <si>
    <t>基本工资</t>
  </si>
  <si>
    <t>津贴补贴</t>
  </si>
  <si>
    <t>绩效工资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</si>
  <si>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</si>
  <si>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</si>
  <si>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</si>
  <si>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</si>
  <si>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</si>
  <si>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</si>
  <si>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</si>
  <si>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</si>
  <si>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</si>
  <si>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</si>
  <si>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</si>
  <si>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</si>
  <si>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</si>
  <si>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</si>
  <si>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</si>
  <si>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</si>
  <si>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维修（护）费</t>
  </si>
  <si>
    <t>租赁费</t>
  </si>
  <si>
    <t>会议费</t>
  </si>
  <si>
    <t>培训费</t>
  </si>
  <si>
    <t>公务接待费</t>
  </si>
  <si>
    <t>专用材料费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</si>
  <si>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</si>
  <si>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</si>
  <si>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</si>
  <si>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</si>
  <si>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</si>
  <si>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</si>
  <si>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</si>
  <si>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</si>
  <si>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</si>
  <si>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</si>
  <si>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</si>
  <si>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抚恤金</t>
  </si>
  <si>
    <t>生活补助</t>
  </si>
  <si>
    <t>医疗费补助</t>
  </si>
  <si>
    <t>其他对个人和家庭的补助</t>
  </si>
  <si>
    <t>办公设备购置</t>
  </si>
  <si>
    <t>专用设备购置</t>
  </si>
  <si>
    <t>其他资本性支出</t>
  </si>
  <si>
    <t>类</t>
  </si>
  <si>
    <t>款</t>
  </si>
  <si>
    <t>项</t>
  </si>
  <si>
    <t>1</t>
  </si>
  <si>
    <t>2</t>
  </si>
  <si>
    <t>3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</si>
  <si>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</si>
  <si>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</si>
  <si>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</si>
  <si>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</si>
  <si>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</si>
  <si>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</si>
  <si>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</si>
  <si>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</si>
  <si>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</si>
  <si>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</si>
  <si>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</si>
  <si>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</si>
  <si>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</si>
  <si>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</si>
  <si>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</si>
  <si>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</si>
  <si>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</si>
  <si>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</si>
  <si>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</si>
  <si>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</si>
  <si>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90</t>
  </si>
  <si>
    <t>机关事业单位基本养老保险费</t>
  </si>
  <si>
    <t>其他个人和家庭的补助支出</t>
  </si>
  <si>
    <t>一、“三公”经费支出</t>
  </si>
  <si>
    <t xml:space="preserve">  （一）支出合计</t>
  </si>
  <si>
    <t xml:space="preserve">     1．因公出国（境）费</t>
  </si>
  <si>
    <t xml:space="preserve">     2．公务用车购置及运行维护费</t>
  </si>
  <si>
    <t xml:space="preserve">      （1）公务用车购置费</t>
  </si>
  <si>
    <t xml:space="preserve">      （2）公务用车运行维护费</t>
  </si>
  <si>
    <t xml:space="preserve">     3．公务接待费</t>
  </si>
  <si>
    <t xml:space="preserve">      （1）国内接待费</t>
  </si>
  <si>
    <t xml:space="preserve">           其中：外事接待费</t>
  </si>
  <si>
    <t xml:space="preserve">      （2）国（境）外接待费</t>
  </si>
  <si>
    <t xml:space="preserve">  （二）相关统计数</t>
  </si>
  <si>
    <t xml:space="preserve">     1．因公出国（境）团组数（个）</t>
  </si>
  <si>
    <t xml:space="preserve">     2．因公出国（境）人次数（人）</t>
  </si>
  <si>
    <t xml:space="preserve">     3．公务用车购置数（辆）</t>
  </si>
  <si>
    <t xml:space="preserve">     4．公务用车保有量（辆）</t>
  </si>
  <si>
    <t xml:space="preserve">     5．国内公务接待批次（个）</t>
  </si>
  <si>
    <t xml:space="preserve">        其中：外事接待批次（个）</t>
  </si>
  <si>
    <t xml:space="preserve">     6．国内公务接待人次（人）</t>
  </si>
  <si>
    <t xml:space="preserve">        其中：外事接待人次（人）</t>
  </si>
  <si>
    <t xml:space="preserve">     7．国（境）外公务接待批次（个）</t>
  </si>
  <si>
    <t xml:space="preserve">     8．国（境）外公务接待人次（人）</t>
  </si>
  <si>
    <t>（一）支出合计</t>
  </si>
  <si>
    <t xml:space="preserve">  1．因公出国（境）费</t>
  </si>
  <si>
    <t xml:space="preserve">  2．公务用车购置及运行维护费</t>
  </si>
  <si>
    <t xml:space="preserve">    （1）公务用车购置费</t>
  </si>
  <si>
    <t xml:space="preserve">    （2）公务用车运行维护费</t>
  </si>
  <si>
    <t xml:space="preserve">  3．公务接待费</t>
  </si>
  <si>
    <t xml:space="preserve">    （1）国内接待费</t>
  </si>
  <si>
    <t xml:space="preserve">         其中：外事接待费</t>
  </si>
  <si>
    <t xml:space="preserve">    （2）国（境）外接待费</t>
  </si>
  <si>
    <t>（二）相关统计数</t>
  </si>
  <si>
    <t xml:space="preserve">  1．因公出国（境）团组数（个）</t>
  </si>
  <si>
    <t xml:space="preserve">  2．因公出国（境）人次数（人）</t>
  </si>
  <si>
    <t xml:space="preserve">  3．公务用车购置数（辆）</t>
  </si>
  <si>
    <t xml:space="preserve">  4．公务用车保有量（辆）</t>
  </si>
  <si>
    <t xml:space="preserve">  5．国内公务接待批次（个）</t>
  </si>
  <si>
    <t xml:space="preserve">     其中：外事接待批次（个）</t>
  </si>
  <si>
    <t xml:space="preserve">  6．国内公务接待人次（人）</t>
  </si>
  <si>
    <t xml:space="preserve">     其中：外事接待人次（人）</t>
  </si>
  <si>
    <t xml:space="preserve">  7．国（境）外公务接待批次（个）</t>
  </si>
  <si>
    <t xml:space="preserve">  8．国（境）外公务接待人次（人）</t>
  </si>
  <si>
    <t>2019年度</t>
    <phoneticPr fontId="1" type="noConversion"/>
  </si>
  <si>
    <t>2018年度</t>
    <phoneticPr fontId="1" type="noConversion"/>
  </si>
  <si>
    <t>基本支出合计</t>
    <phoneticPr fontId="1" type="noConversion"/>
  </si>
  <si>
    <t>按功能分类</t>
    <phoneticPr fontId="1" type="noConversion"/>
  </si>
  <si>
    <t>19年支出</t>
    <phoneticPr fontId="1" type="noConversion"/>
  </si>
  <si>
    <t>18年支出</t>
    <phoneticPr fontId="1" type="noConversion"/>
  </si>
  <si>
    <t xml:space="preserve">    其中：公务用车运行维护费</t>
    <phoneticPr fontId="1" type="noConversion"/>
  </si>
  <si>
    <t xml:space="preserve">      其中：国内接待费</t>
    <phoneticPr fontId="1" type="noConversion"/>
  </si>
  <si>
    <t>“三公”经费支出合计</t>
    <phoneticPr fontId="1" type="noConversion"/>
  </si>
  <si>
    <t>项目</t>
    <phoneticPr fontId="1" type="noConversion"/>
  </si>
  <si>
    <t>预算数</t>
    <phoneticPr fontId="1" type="noConversion"/>
  </si>
  <si>
    <t>节约</t>
    <phoneticPr fontId="1" type="noConversion"/>
  </si>
  <si>
    <t>增加</t>
    <phoneticPr fontId="1" type="noConversion"/>
  </si>
  <si>
    <t>19决算数</t>
    <phoneticPr fontId="1" type="noConversion"/>
  </si>
  <si>
    <t>18决算数</t>
    <phoneticPr fontId="1" type="noConversion"/>
  </si>
  <si>
    <t>实际到位资金</t>
    <phoneticPr fontId="1" type="noConversion"/>
  </si>
  <si>
    <t>实际支出资金</t>
    <phoneticPr fontId="1" type="noConversion"/>
  </si>
  <si>
    <t>年初预算项目申报资金</t>
    <phoneticPr fontId="1" type="noConversion"/>
  </si>
  <si>
    <t>调整后预算资金</t>
    <phoneticPr fontId="1" type="noConversion"/>
  </si>
  <si>
    <t>实际支出与年初预算差异</t>
    <phoneticPr fontId="1" type="noConversion"/>
  </si>
  <si>
    <t>实际支出与年初预算差异</t>
    <phoneticPr fontId="1" type="noConversion"/>
  </si>
  <si>
    <t>合计</t>
    <phoneticPr fontId="1" type="noConversion"/>
  </si>
  <si>
    <t>附件4-1：</t>
    <phoneticPr fontId="1" type="noConversion"/>
  </si>
  <si>
    <t>2019年部门整体支出绩效自评表</t>
    <phoneticPr fontId="1" type="noConversion"/>
  </si>
  <si>
    <t>1、在开发区党工委、管委会的领导下，贯彻执行党的路线、方针、政策和国家的各项法律、法规；负责街道辖区内的地区性、群众性、公益性、社会性工作；负责辖区党风廉政建设、纪检监察工作。
2、按照职责范围，负责街道辖区内的城市管理、市容环境卫生、环境保护等监督、管理、服务工作。
3、负责社区建设和管理，积极开展社区服务工作，大力兴办社区福利事业，发动和组织社区成员开展各类社区公益活动；负责拥军优属、优抚安置、社会救济、社会福利、社区文化、科普、体育、教育等工作。
4、负责村级及改制公司经济发展，财务监督、管理、审计，集体资产监督、管理，村级集团公司经济调查统计，安全生产工作和社会治理创新工作。  
5、负责辖区林木检疫，林业发展保护规划，森林防火，野生动物保护，名特树种保护。动物防疫检疫、屠宰工作，道路维修工作。
6、负责计划生育目标管理、宣传培训、计生统计工作，办理有关证件及审批，计生药具发放与管理，流动人口计生管理。负责辖区工会妇联工作。
7、负责精神文明建设工作，积极组织以提高市民质素为目的的活动，树立文明新风。
8、负责社会稳定，信访接待，治保民调，司法治安，户籍管理，消防安全，交通安全及黄、赌、毒治理。 
9、承办开发区党工委、管委会和上级部门交办的其他事项</t>
    <phoneticPr fontId="1" type="noConversion"/>
  </si>
  <si>
    <t>一、</t>
    <phoneticPr fontId="4" type="noConversion"/>
  </si>
  <si>
    <t>长期目标</t>
    <phoneticPr fontId="4" type="noConversion"/>
  </si>
  <si>
    <t>1、</t>
    <phoneticPr fontId="4" type="noConversion"/>
  </si>
  <si>
    <t>加强党建工作，在基层建设中充分发挥党的核心地位和作用</t>
    <phoneticPr fontId="4" type="noConversion"/>
  </si>
  <si>
    <t>质量指标</t>
    <phoneticPr fontId="4" type="noConversion"/>
  </si>
  <si>
    <t>支部党日活动、支部党员会活动完成率</t>
    <phoneticPr fontId="4" type="noConversion"/>
  </si>
  <si>
    <t>社会效益指标</t>
    <phoneticPr fontId="4" type="noConversion"/>
  </si>
  <si>
    <t>党建工作影响力</t>
    <phoneticPr fontId="4" type="noConversion"/>
  </si>
  <si>
    <t>可持续影响
指标</t>
    <phoneticPr fontId="4" type="noConversion"/>
  </si>
  <si>
    <t>党建工作持续影响力</t>
    <phoneticPr fontId="4" type="noConversion"/>
  </si>
  <si>
    <t>2、</t>
    <phoneticPr fontId="4" type="noConversion"/>
  </si>
  <si>
    <t>产出指标</t>
    <phoneticPr fontId="4" type="noConversion"/>
  </si>
  <si>
    <t>效益指标</t>
    <phoneticPr fontId="4" type="noConversion"/>
  </si>
  <si>
    <t>社会公众或服务对象满意度</t>
    <phoneticPr fontId="4" type="noConversion"/>
  </si>
  <si>
    <t>3、</t>
    <phoneticPr fontId="4" type="noConversion"/>
  </si>
  <si>
    <t>维护社会稳定、改善居民生活</t>
    <phoneticPr fontId="4" type="noConversion"/>
  </si>
  <si>
    <t>二、</t>
    <phoneticPr fontId="4" type="noConversion"/>
  </si>
  <si>
    <t>年度目标</t>
    <phoneticPr fontId="4" type="noConversion"/>
  </si>
  <si>
    <t>社会事务职责履行</t>
    <phoneticPr fontId="4" type="noConversion"/>
  </si>
  <si>
    <t>计生工作职责履行</t>
    <phoneticPr fontId="4" type="noConversion"/>
  </si>
  <si>
    <t>计划生育工作职责履行</t>
    <phoneticPr fontId="4" type="noConversion"/>
  </si>
  <si>
    <t>农业发展职责履行</t>
    <phoneticPr fontId="4" type="noConversion"/>
  </si>
  <si>
    <t>4、</t>
    <phoneticPr fontId="4" type="noConversion"/>
  </si>
  <si>
    <t>征兵职责履行</t>
    <phoneticPr fontId="4" type="noConversion"/>
  </si>
  <si>
    <t>数量指标</t>
    <phoneticPr fontId="4" type="noConversion"/>
  </si>
  <si>
    <t>5、</t>
    <phoneticPr fontId="4" type="noConversion"/>
  </si>
  <si>
    <t>城管职责履行</t>
    <phoneticPr fontId="4" type="noConversion"/>
  </si>
  <si>
    <r>
      <t>(2</t>
    </r>
    <r>
      <rPr>
        <sz val="11.5"/>
        <color rgb="FF363B42"/>
        <rFont val="仿宋_GB2312"/>
        <family val="3"/>
        <charset val="134"/>
      </rPr>
      <t>019</t>
    </r>
    <r>
      <rPr>
        <sz val="11"/>
        <color rgb="FF676B72"/>
        <rFont val="仿宋_GB2312"/>
        <family val="3"/>
        <charset val="134"/>
      </rPr>
      <t>年度）</t>
    </r>
  </si>
  <si>
    <r>
      <t>年度资金</t>
    </r>
    <r>
      <rPr>
        <sz val="10"/>
        <color rgb="FF363B42"/>
        <rFont val="仿宋_GB2312"/>
        <family val="3"/>
        <charset val="134"/>
      </rPr>
      <t>总</t>
    </r>
    <r>
      <rPr>
        <sz val="10"/>
        <color rgb="FF565B60"/>
        <rFont val="仿宋_GB2312"/>
        <family val="3"/>
        <charset val="134"/>
      </rPr>
      <t>额</t>
    </r>
  </si>
  <si>
    <r>
      <t>年</t>
    </r>
    <r>
      <rPr>
        <sz val="10"/>
        <color rgb="FF565B60"/>
        <rFont val="仿宋_GB2312"/>
        <family val="3"/>
        <charset val="134"/>
      </rPr>
      <t>度总体目标</t>
    </r>
    <phoneticPr fontId="1" type="noConversion"/>
  </si>
  <si>
    <r>
      <t>一</t>
    </r>
    <r>
      <rPr>
        <sz val="10"/>
        <color rgb="FF565B60"/>
        <rFont val="仿宋_GB2312"/>
        <family val="3"/>
        <charset val="134"/>
      </rPr>
      <t>级指标</t>
    </r>
  </si>
  <si>
    <t>能维护社会稳定、改善居民生活</t>
    <phoneticPr fontId="4" type="noConversion"/>
  </si>
  <si>
    <t>绩
效
指
标</t>
    <phoneticPr fontId="1" type="noConversion"/>
  </si>
  <si>
    <t>发展预备党员14名</t>
    <phoneticPr fontId="1" type="noConversion"/>
  </si>
  <si>
    <t>党建工作获得表彰</t>
    <phoneticPr fontId="1" type="noConversion"/>
  </si>
  <si>
    <t>获得“党建奖”</t>
    <phoneticPr fontId="1" type="noConversion"/>
  </si>
  <si>
    <t>获得</t>
    <phoneticPr fontId="1" type="noConversion"/>
  </si>
  <si>
    <t>党内关怀活动4次，民主生活会1次，党员活动4次</t>
    <phoneticPr fontId="1" type="noConversion"/>
  </si>
  <si>
    <t>“双评议”排名</t>
    <phoneticPr fontId="4" type="noConversion"/>
  </si>
  <si>
    <t>十优</t>
  </si>
  <si>
    <t>能提高民众幸福满足感，提升社区居民生活质量，改善社区生活环境，促进保障社会和谐、稳定发展。</t>
  </si>
  <si>
    <t>保持人口性别结构平衡，提高计划生育服务管理水平，完善计生服务体系，改善居民生活环境，构筑和谐社会。</t>
    <phoneticPr fontId="4" type="noConversion"/>
  </si>
  <si>
    <t>稳妥扎实有序做好计划生育工作，完善计划生育服务水平，持续提高人民生活质量，完善社会服务体系。</t>
    <phoneticPr fontId="4" type="noConversion"/>
  </si>
  <si>
    <t>社区居民满意度</t>
    <phoneticPr fontId="4" type="noConversion"/>
  </si>
  <si>
    <t>辖区妇女满意度</t>
    <phoneticPr fontId="4" type="noConversion"/>
  </si>
  <si>
    <t>≥80%</t>
  </si>
  <si>
    <t>是</t>
  </si>
  <si>
    <t>是</t>
    <phoneticPr fontId="4" type="noConversion"/>
  </si>
  <si>
    <t>农林水工作落实率</t>
  </si>
  <si>
    <t>保障社会公共卫生安全，保障农产品质量安全进入市场，避免和减少灾情损失，有利于国家可持续发展。</t>
    <phoneticPr fontId="4" type="noConversion"/>
  </si>
  <si>
    <t>生态效益指标</t>
  </si>
  <si>
    <t>维护生态稳定</t>
    <phoneticPr fontId="4" type="noConversion"/>
  </si>
  <si>
    <t>促进农业和农村经济可持续发展</t>
    <phoneticPr fontId="4" type="noConversion"/>
  </si>
  <si>
    <t>促进农业和农村经济可持续发展</t>
  </si>
  <si>
    <t>社发局考核</t>
    <phoneticPr fontId="4" type="noConversion"/>
  </si>
  <si>
    <t>国土资源规划局考核</t>
    <phoneticPr fontId="4" type="noConversion"/>
  </si>
  <si>
    <t>兵役登记</t>
  </si>
  <si>
    <t>召开武装专题会议</t>
  </si>
  <si>
    <t>征兵宣传次数</t>
  </si>
  <si>
    <t>完成民兵训练</t>
  </si>
  <si>
    <t>抓好武装部规范化建设</t>
  </si>
  <si>
    <t>≥20人</t>
  </si>
  <si>
    <t>56人</t>
  </si>
  <si>
    <t>≥8次</t>
  </si>
  <si>
    <t>10次</t>
  </si>
  <si>
    <t>≥2次</t>
  </si>
  <si>
    <t>2次</t>
  </si>
  <si>
    <t>完成</t>
  </si>
  <si>
    <t>根据区武装部安排，参加了市警备区组织的为期10天的专武干部集训</t>
  </si>
  <si>
    <t>按规范设置“三室一库”</t>
  </si>
  <si>
    <t>按建设规范设置了“三室一库”（办公室、资料室、国防教育室和装备器材库），安装统一规范的制度标牌，并做好软件整理工作</t>
  </si>
  <si>
    <t>营造全街群众自觉主动参与关心国防、支持国防、建设国防的浓厚社会舆论氛围。</t>
    <phoneticPr fontId="1" type="noConversion"/>
  </si>
  <si>
    <t>应征青年满意度</t>
    <phoneticPr fontId="1" type="noConversion"/>
  </si>
  <si>
    <t>群众满意度</t>
    <phoneticPr fontId="1" type="noConversion"/>
  </si>
  <si>
    <t>服务对象满意度指标</t>
    <phoneticPr fontId="4" type="noConversion"/>
  </si>
  <si>
    <t>营造全街群众自觉主动参与关心国防、支持国防、建设国防的浓厚社会舆论氛围。</t>
  </si>
  <si>
    <t>≥90%</t>
  </si>
  <si>
    <t>城管工作完成率</t>
    <phoneticPr fontId="4" type="noConversion"/>
  </si>
  <si>
    <t>稳步提升“大城管”考核成绩，稳步改善九峰辖区城市环境和管理秩序。</t>
    <phoneticPr fontId="4" type="noConversion"/>
  </si>
  <si>
    <t>生态效益指标</t>
    <phoneticPr fontId="4" type="noConversion"/>
  </si>
  <si>
    <t>维护辖区环境卫生干净整洁</t>
    <phoneticPr fontId="4" type="noConversion"/>
  </si>
  <si>
    <t>提升辖区河湖环境质量</t>
    <phoneticPr fontId="4" type="noConversion"/>
  </si>
  <si>
    <t>建立综合整治的长效管理机制</t>
    <phoneticPr fontId="4" type="noConversion"/>
  </si>
  <si>
    <t>维护辖区环境卫生干净整洁</t>
  </si>
  <si>
    <t>提升辖区河湖环境质量</t>
  </si>
  <si>
    <t>建立综合整治的长效管理机制</t>
  </si>
  <si>
    <t>“大城管”考核评比</t>
    <phoneticPr fontId="4" type="noConversion"/>
  </si>
  <si>
    <t>全年综合排名≥第4名</t>
  </si>
  <si>
    <t>围绕街道年度城管工作总目标，扎实做好辖区城管工作，稳步提升“大城管”考核成绩，稳步改善九峰辖区城市环境和管理秩序。</t>
  </si>
  <si>
    <t>维护了辖区环境卫生干净整洁</t>
  </si>
  <si>
    <t>提升了辖区河湖环境质量</t>
  </si>
  <si>
    <t>加强环卫工作力度，强化市容环境综合整治，重点在珞喻东路铁路桥至九峰烈士陵园路段、九峰市场、青王路周边、景源里社区、王店社区、明畅里社区、德欣里社区周边形成了综合整治的长效管理机制。</t>
  </si>
  <si>
    <t>偏差原因：未进行应征青年满意度调查工作。
改进措施：下年工作中同期开展满意度调查。</t>
    <phoneticPr fontId="4" type="noConversion"/>
  </si>
  <si>
    <t>偏差原因：未进行群众满意度调查工作。
改进措施：下年工作中同期开展满意度调查。</t>
    <phoneticPr fontId="4" type="noConversion"/>
  </si>
  <si>
    <t>保障社会公共卫生安全，保障农产品质量安全进入市场，避免和减少灾情损失，有利于国家可持续发展。</t>
  </si>
  <si>
    <t>为生物的生存提供安全的环境，有利于生态的稳定</t>
  </si>
  <si>
    <t>合格</t>
  </si>
  <si>
    <t>偏差原因：①辖区内储备土地上还存在跨区、跨街、私自偷倒垃圾渣土和乱堆乱放现象，问题点位较为分散，存在一定的管控难度；②建设工地不文明施工现象较为严重；③道路建成后仍处于未交付状态，道路周边出现建筑垃圾、生活垃圾等乱堆乱放和占道经营问题整治不及时、不彻底，城管工作效率较低。
改进措施：下年扎实做好辖区城管工作，稳步提升“大城管”考核成绩，稳步改善九峰辖区城市环境和管理秩序。</t>
    <phoneticPr fontId="4" type="noConversion"/>
  </si>
  <si>
    <t>是</t>
    <phoneticPr fontId="4" type="noConversion"/>
  </si>
  <si>
    <t>加强基层基础党建，清和里社区党支部荣获2019年先进基层党组织称号</t>
  </si>
  <si>
    <t>提升党建工作影响力</t>
    <phoneticPr fontId="4" type="noConversion"/>
  </si>
  <si>
    <t>持续发挥党建工作影响力</t>
    <phoneticPr fontId="4" type="noConversion"/>
  </si>
  <si>
    <t>基层建设和社区管理职责履行</t>
    <phoneticPr fontId="4" type="noConversion"/>
  </si>
  <si>
    <t>民政工作职责履行</t>
    <phoneticPr fontId="4" type="noConversion"/>
  </si>
  <si>
    <t>劳动保障及社保工作职责履行</t>
    <phoneticPr fontId="4" type="noConversion"/>
  </si>
  <si>
    <t>民族宗教工作职责履行</t>
    <phoneticPr fontId="4" type="noConversion"/>
  </si>
  <si>
    <t>扶贫工作职责履行</t>
    <phoneticPr fontId="4" type="noConversion"/>
  </si>
  <si>
    <t>社区居委会管理工作职责履行</t>
    <phoneticPr fontId="4" type="noConversion"/>
  </si>
  <si>
    <t>武汉东湖新技术开发区九峰街道办事处整体支出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</si>
</sst>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#,##0.00_ "/>
    <numFmt numFmtId="177" formatCode="_(\$* #,##0_);_(\$* \(#,##0\);_(\$* &quot;-&quot;_);_(@_)"/>
  </numFmts>
  <fonts count="2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indexed="8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1"/>
      <color theme="1"/>
      <name val="宋体"/>
      <family val="2"/>
      <scheme val="minor"/>
    </font>
    <font>
      <sz val="11"/>
      <color indexed="8"/>
      <name val="宋体"/>
      <family val="3"/>
      <charset val="134"/>
    </font>
    <font>
      <sz val="10"/>
      <color rgb="FF363B42"/>
      <name val="Times New Roman"/>
      <family val="1"/>
    </font>
    <font>
      <b/>
      <sz val="10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5.5"/>
      <color rgb="FF363B42"/>
      <name val="仿宋_GB2312"/>
      <family val="3"/>
      <charset val="134"/>
    </font>
    <font>
      <sz val="11.5"/>
      <color rgb="FF676B72"/>
      <name val="仿宋_GB2312"/>
      <family val="3"/>
      <charset val="134"/>
    </font>
    <font>
      <sz val="11.5"/>
      <color rgb="FF363B42"/>
      <name val="仿宋_GB2312"/>
      <family val="3"/>
      <charset val="134"/>
    </font>
    <font>
      <sz val="11"/>
      <color rgb="FF676B72"/>
      <name val="仿宋_GB2312"/>
      <family val="3"/>
      <charset val="134"/>
    </font>
    <font>
      <sz val="10"/>
      <color rgb="FF565B6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676B72"/>
      <name val="仿宋_GB2312"/>
      <family val="3"/>
      <charset val="134"/>
    </font>
    <font>
      <sz val="10"/>
      <color rgb="FF363B42"/>
      <name val="仿宋_GB2312"/>
      <family val="3"/>
      <charset val="134"/>
    </font>
    <font>
      <sz val="10"/>
      <color rgb="FF808085"/>
      <name val="仿宋_GB2312"/>
      <family val="3"/>
      <charset val="134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/>
    <xf numFmtId="177" fontId="2" fillId="0" borderId="0"/>
  </cellStyleXfs>
  <cellXfs count="125">
    <xf numFmtId="0" fontId="0" fillId="0" borderId="0" xfId="0"/>
    <xf numFmtId="0" fontId="8" fillId="3" borderId="2" xfId="0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left" vertical="center" shrinkToFit="1"/>
    </xf>
    <xf numFmtId="0" fontId="8" fillId="4" borderId="2" xfId="0" applyFont="1" applyFill="1" applyBorder="1" applyAlignment="1">
      <alignment horizontal="center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0" fontId="8" fillId="3" borderId="2" xfId="0" applyFont="1" applyFill="1" applyBorder="1" applyAlignment="1">
      <alignment horizontal="lef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center"/>
    </xf>
    <xf numFmtId="176" fontId="0" fillId="0" borderId="0" xfId="0" applyNumberFormat="1"/>
    <xf numFmtId="10" fontId="0" fillId="0" borderId="0" xfId="6" applyNumberFormat="1" applyFont="1" applyAlignment="1"/>
    <xf numFmtId="4" fontId="0" fillId="0" borderId="0" xfId="0" applyNumberFormat="1"/>
    <xf numFmtId="43" fontId="0" fillId="0" borderId="0" xfId="5" applyFont="1" applyAlignment="1"/>
    <xf numFmtId="0" fontId="0" fillId="0" borderId="1" xfId="0" applyBorder="1"/>
    <xf numFmtId="10" fontId="0" fillId="0" borderId="1" xfId="6" applyNumberFormat="1" applyFont="1" applyBorder="1" applyAlignment="1"/>
    <xf numFmtId="43" fontId="0" fillId="0" borderId="1" xfId="5" applyFont="1" applyBorder="1" applyAlignment="1"/>
    <xf numFmtId="4" fontId="0" fillId="0" borderId="1" xfId="0" applyNumberFormat="1" applyBorder="1"/>
    <xf numFmtId="0" fontId="8" fillId="0" borderId="2" xfId="0" applyFont="1" applyBorder="1" applyAlignment="1">
      <alignment horizontal="center" vertical="center" shrinkToFit="1"/>
    </xf>
    <xf numFmtId="4" fontId="8" fillId="0" borderId="3" xfId="0" applyNumberFormat="1" applyFont="1" applyBorder="1" applyAlignment="1">
      <alignment horizontal="right" vertical="center" shrinkToFit="1"/>
    </xf>
    <xf numFmtId="0" fontId="8" fillId="3" borderId="3" xfId="0" applyFont="1" applyFill="1" applyBorder="1" applyAlignment="1">
      <alignment horizontal="center" vertical="center" shrinkToFit="1"/>
    </xf>
    <xf numFmtId="4" fontId="8" fillId="2" borderId="3" xfId="0" applyNumberFormat="1" applyFont="1" applyFill="1" applyBorder="1" applyAlignment="1">
      <alignment horizontal="right" vertical="center" shrinkToFit="1"/>
    </xf>
    <xf numFmtId="0" fontId="8" fillId="3" borderId="2" xfId="0" applyFont="1" applyFill="1" applyBorder="1" applyAlignment="1">
      <alignment horizontal="center" vertical="center" wrapText="1" shrinkToFit="1"/>
    </xf>
    <xf numFmtId="43" fontId="8" fillId="3" borderId="2" xfId="5" applyFont="1" applyFill="1" applyBorder="1" applyAlignment="1">
      <alignment horizontal="center" vertical="center" wrapText="1" shrinkToFit="1"/>
    </xf>
    <xf numFmtId="43" fontId="8" fillId="0" borderId="2" xfId="5" applyFont="1" applyBorder="1" applyAlignment="1">
      <alignment horizontal="right" vertical="center" shrinkToFit="1"/>
    </xf>
    <xf numFmtId="0" fontId="0" fillId="2" borderId="0" xfId="0" applyFill="1"/>
    <xf numFmtId="0" fontId="8" fillId="3" borderId="1" xfId="0" applyFont="1" applyFill="1" applyBorder="1" applyAlignment="1">
      <alignment horizontal="left"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4" fontId="8" fillId="0" borderId="1" xfId="0" applyNumberFormat="1" applyFont="1" applyBorder="1" applyAlignment="1">
      <alignment horizontal="right" vertical="center" shrinkToFit="1"/>
    </xf>
    <xf numFmtId="3" fontId="8" fillId="0" borderId="1" xfId="0" applyNumberFormat="1" applyFont="1" applyBorder="1" applyAlignment="1">
      <alignment horizontal="right" vertical="center" shrinkToFit="1"/>
    </xf>
    <xf numFmtId="0" fontId="8" fillId="4" borderId="1" xfId="0" applyFont="1" applyFill="1" applyBorder="1" applyAlignment="1">
      <alignment horizontal="left" vertical="center" shrinkToFit="1"/>
    </xf>
    <xf numFmtId="0" fontId="8" fillId="4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3" fontId="8" fillId="2" borderId="1" xfId="0" applyNumberFormat="1" applyFont="1" applyFill="1" applyBorder="1" applyAlignment="1">
      <alignment horizontal="right" vertical="center" shrinkToFit="1"/>
    </xf>
    <xf numFmtId="10" fontId="0" fillId="0" borderId="1" xfId="5" applyNumberFormat="1" applyFont="1" applyBorder="1" applyAlignment="1"/>
    <xf numFmtId="0" fontId="8" fillId="0" borderId="0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176" fontId="0" fillId="0" borderId="1" xfId="0" applyNumberFormat="1" applyBorder="1"/>
    <xf numFmtId="0" fontId="0" fillId="0" borderId="1" xfId="0" applyBorder="1" applyAlignment="1">
      <alignment horizontal="center"/>
    </xf>
    <xf numFmtId="0" fontId="8" fillId="4" borderId="0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 applyFill="1"/>
    <xf numFmtId="0" fontId="18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3" fontId="22" fillId="0" borderId="1" xfId="5" applyFont="1" applyFill="1" applyBorder="1" applyAlignment="1">
      <alignment vertical="center" wrapText="1"/>
    </xf>
    <xf numFmtId="10" fontId="22" fillId="0" borderId="1" xfId="6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9" fontId="6" fillId="0" borderId="1" xfId="6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9" fontId="6" fillId="0" borderId="18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43" fontId="9" fillId="0" borderId="1" xfId="5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 indent="1"/>
    </xf>
    <xf numFmtId="0" fontId="17" fillId="0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13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14" xfId="0" applyFont="1" applyFill="1" applyBorder="1" applyAlignment="1">
      <alignment horizontal="left" vertical="top" wrapText="1"/>
    </xf>
    <xf numFmtId="0" fontId="17" fillId="0" borderId="15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43" fontId="22" fillId="0" borderId="7" xfId="5" applyFont="1" applyFill="1" applyBorder="1" applyAlignment="1">
      <alignment horizontal="center" vertical="center" wrapText="1"/>
    </xf>
    <xf numFmtId="43" fontId="22" fillId="0" borderId="9" xfId="5" applyFont="1" applyFill="1" applyBorder="1" applyAlignment="1">
      <alignment horizontal="center" vertical="center" wrapText="1"/>
    </xf>
    <xf numFmtId="43" fontId="22" fillId="0" borderId="1" xfId="5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3" borderId="5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wrapText="1" shrinkToFit="1"/>
    </xf>
    <xf numFmtId="0" fontId="8" fillId="3" borderId="5" xfId="0" applyFont="1" applyFill="1" applyBorder="1" applyAlignment="1">
      <alignment horizontal="center" vertical="center" wrapText="1" shrinkToFit="1"/>
    </xf>
    <xf numFmtId="0" fontId="8" fillId="3" borderId="4" xfId="0" applyFont="1" applyFill="1" applyBorder="1" applyAlignment="1">
      <alignment horizontal="center" vertical="center" wrapText="1" shrinkToFit="1"/>
    </xf>
    <xf numFmtId="0" fontId="8" fillId="3" borderId="6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left" vertical="center" wrapText="1"/>
    </xf>
  </cellXfs>
  <cellStyles count="9">
    <cellStyle name="百分比" xfId="6" builtinId="5"/>
    <cellStyle name="百分比 2" xfId="7" xr:uid="{00000000-0005-0000-0000-000001000000}"/>
    <cellStyle name="常规" xfId="0" builtinId="0"/>
    <cellStyle name="常规 2" xfId="1" xr:uid="{00000000-0005-0000-0000-000003000000}"/>
    <cellStyle name="常规 3" xfId="2" xr:uid="{00000000-0005-0000-0000-000004000000}"/>
    <cellStyle name="常规 5" xfId="4" xr:uid="{00000000-0005-0000-0000-000005000000}"/>
    <cellStyle name="千位分隔" xfId="5" builtinId="3"/>
    <cellStyle name="千位分隔 2" xfId="3" xr:uid="{00000000-0005-0000-0000-000007000000}"/>
    <cellStyle name="千位分隔 3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&#39033;&#30446;&#25903;&#20986;&#32489;&#25928;&#33258;&#35780;&#34920;&#27719;&#24635;%20-&#20840;&#21475;&#244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模板表格"/>
      <sheetName val="Z06 项目收入支出决算表(财决06表)"/>
      <sheetName val="项目资金汇总使用表"/>
      <sheetName val="资金支出明细"/>
      <sheetName val="资金使用总表"/>
      <sheetName val="1社发局工作经费及机动经费"/>
      <sheetName val="2基本公卫及家庭医生签约服务经费"/>
      <sheetName val="3村级卫生事业专项经费"/>
      <sheetName val="4信息化建设及无偿献血经费"/>
      <sheetName val="5医疗设备提档升级"/>
      <sheetName val="6社区卫生医疗机构运行补助经费"/>
      <sheetName val="7社区医疗责任险"/>
      <sheetName val="8精神卫生工作经费"/>
      <sheetName val="9水质监测及医疗废弃物集中处置经费"/>
      <sheetName val="10疾控专项经费"/>
      <sheetName val="11卫生监督经费"/>
      <sheetName val="12血吸虫病防治工作经费"/>
      <sheetName val="13妇幼专项经费"/>
      <sheetName val="14计生工作专项经费"/>
      <sheetName val="15农林水专项"/>
      <sheetName val="16抚恤专项"/>
      <sheetName val="17退役安置专项"/>
      <sheetName val="18社会福利专项"/>
      <sheetName val="19城乡困难群众医疗救助"/>
      <sheetName val="20残疾人补助"/>
      <sheetName val="21民族宗教专项"/>
      <sheetName val="22精准扶贫"/>
      <sheetName val="23移民改困、社会组织孵化器建设及文明城市志愿者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A4" t="str">
            <v>序号</v>
          </cell>
          <cell r="B4" t="str">
            <v>资金使用单位</v>
          </cell>
          <cell r="C4" t="str">
            <v>项目名称</v>
          </cell>
        </row>
        <row r="6">
          <cell r="A6">
            <v>1</v>
          </cell>
          <cell r="B6" t="str">
            <v>东湖新技术开发区社会发展局</v>
          </cell>
          <cell r="C6" t="str">
            <v>社发局工作经费及机动经费</v>
          </cell>
          <cell r="D6">
            <v>7637600</v>
          </cell>
          <cell r="H6">
            <v>17434145.629999999</v>
          </cell>
          <cell r="L6">
            <v>17020382.23</v>
          </cell>
        </row>
        <row r="7">
          <cell r="A7">
            <v>2</v>
          </cell>
          <cell r="B7" t="str">
            <v>东湖新技术开发区社会发展局</v>
          </cell>
          <cell r="C7" t="str">
            <v>基本公卫及家庭医生签约服务经费</v>
          </cell>
          <cell r="D7">
            <v>8300000</v>
          </cell>
          <cell r="H7">
            <v>42693278.000000067</v>
          </cell>
          <cell r="L7">
            <v>42051259.88000007</v>
          </cell>
        </row>
        <row r="8">
          <cell r="A8">
            <v>3</v>
          </cell>
          <cell r="B8" t="str">
            <v>东湖新技术开发区社会发展局</v>
          </cell>
          <cell r="C8" t="str">
            <v>村级卫生事业专项经费</v>
          </cell>
          <cell r="D8">
            <v>1100000</v>
          </cell>
          <cell r="H8">
            <v>974726.00000000012</v>
          </cell>
          <cell r="L8">
            <v>966525.92000000016</v>
          </cell>
        </row>
        <row r="9">
          <cell r="A9">
            <v>4</v>
          </cell>
          <cell r="B9" t="str">
            <v>东湖新技术开发区社会发展局</v>
          </cell>
          <cell r="C9" t="str">
            <v>信息化建设及无偿献血经费</v>
          </cell>
          <cell r="D9">
            <v>2010000</v>
          </cell>
          <cell r="H9">
            <v>2430200</v>
          </cell>
          <cell r="L9">
            <v>2248327</v>
          </cell>
        </row>
        <row r="10">
          <cell r="A10">
            <v>5</v>
          </cell>
          <cell r="B10" t="str">
            <v>东湖新技术开发区社会发展局</v>
          </cell>
          <cell r="C10" t="str">
            <v>医疗设备提档升级及医疗机构房屋维修经费</v>
          </cell>
          <cell r="D10">
            <v>6800000</v>
          </cell>
          <cell r="H10">
            <v>12258123.219999999</v>
          </cell>
          <cell r="L10">
            <v>12231186.729999999</v>
          </cell>
        </row>
        <row r="11">
          <cell r="A11">
            <v>6</v>
          </cell>
          <cell r="B11" t="str">
            <v>东湖新技术开发区社会发展局</v>
          </cell>
          <cell r="C11" t="str">
            <v>社区卫生医疗机构运行补助经费</v>
          </cell>
          <cell r="D11">
            <v>5962000</v>
          </cell>
          <cell r="H11">
            <v>7678999.9999999991</v>
          </cell>
          <cell r="L11">
            <v>7626679.7999999989</v>
          </cell>
        </row>
        <row r="12">
          <cell r="A12">
            <v>7</v>
          </cell>
          <cell r="B12" t="str">
            <v>东湖新技术开发区社会发展局</v>
          </cell>
          <cell r="C12" t="str">
            <v>社区医疗责任险</v>
          </cell>
          <cell r="D12">
            <v>205000</v>
          </cell>
          <cell r="H12">
            <v>205000</v>
          </cell>
          <cell r="L12">
            <v>156100</v>
          </cell>
        </row>
        <row r="13">
          <cell r="A13">
            <v>8</v>
          </cell>
          <cell r="B13" t="str">
            <v>东湖新技术开发区社会发展局</v>
          </cell>
          <cell r="C13" t="str">
            <v>精神卫生工作经费</v>
          </cell>
          <cell r="D13">
            <v>350000</v>
          </cell>
          <cell r="H13">
            <v>300000</v>
          </cell>
          <cell r="L13">
            <v>300000</v>
          </cell>
        </row>
        <row r="14">
          <cell r="A14">
            <v>9</v>
          </cell>
          <cell r="B14" t="str">
            <v>东湖新技术开发区社会发展局</v>
          </cell>
          <cell r="C14" t="str">
            <v>水质监测及医疗废弃物集中处置经费</v>
          </cell>
          <cell r="D14">
            <v>880000</v>
          </cell>
          <cell r="H14">
            <v>1048350</v>
          </cell>
          <cell r="L14">
            <v>1024960</v>
          </cell>
        </row>
        <row r="15">
          <cell r="A15">
            <v>10</v>
          </cell>
          <cell r="B15" t="str">
            <v>东湖新技术开发区社会发展局</v>
          </cell>
          <cell r="C15" t="str">
            <v>疾控专项经费</v>
          </cell>
          <cell r="D15">
            <v>5680000</v>
          </cell>
          <cell r="H15">
            <v>8427667.6999999993</v>
          </cell>
          <cell r="L15">
            <v>7912930.7299999995</v>
          </cell>
        </row>
        <row r="16">
          <cell r="A16">
            <v>11</v>
          </cell>
          <cell r="B16" t="str">
            <v>东湖新技术开发区社会发展局</v>
          </cell>
          <cell r="C16" t="str">
            <v>卫生监督经费</v>
          </cell>
          <cell r="D16">
            <v>3800000</v>
          </cell>
          <cell r="H16">
            <v>4040345.62</v>
          </cell>
          <cell r="L16">
            <v>4040202.5500000003</v>
          </cell>
        </row>
        <row r="17">
          <cell r="A17">
            <v>12</v>
          </cell>
          <cell r="B17" t="str">
            <v>东湖新技术开发区社会发展局</v>
          </cell>
          <cell r="C17" t="str">
            <v>血吸虫病防治工作经费</v>
          </cell>
          <cell r="D17">
            <v>500000</v>
          </cell>
          <cell r="H17">
            <v>777910</v>
          </cell>
          <cell r="L17">
            <v>777910</v>
          </cell>
        </row>
        <row r="18">
          <cell r="A18">
            <v>13</v>
          </cell>
          <cell r="B18" t="str">
            <v>东湖新技术开发区社会发展局</v>
          </cell>
          <cell r="C18" t="str">
            <v>妇幼专项经费</v>
          </cell>
          <cell r="D18">
            <v>3412000</v>
          </cell>
          <cell r="H18">
            <v>7636770.0000000009</v>
          </cell>
          <cell r="L18">
            <v>7636230.0000000009</v>
          </cell>
        </row>
        <row r="19">
          <cell r="A19">
            <v>14</v>
          </cell>
          <cell r="B19" t="str">
            <v>东湖新技术开发区社会发展局</v>
          </cell>
          <cell r="C19" t="str">
            <v>计生工作专项经费</v>
          </cell>
          <cell r="D19">
            <v>2110000</v>
          </cell>
          <cell r="H19">
            <v>3348092</v>
          </cell>
          <cell r="L19">
            <v>3345042</v>
          </cell>
        </row>
        <row r="20">
          <cell r="A20">
            <v>15</v>
          </cell>
          <cell r="B20" t="str">
            <v>东湖新技术开发区社会发展局</v>
          </cell>
          <cell r="C20" t="str">
            <v>农林水专项</v>
          </cell>
          <cell r="D20">
            <v>3530000</v>
          </cell>
          <cell r="H20">
            <v>29549948</v>
          </cell>
          <cell r="L20">
            <v>28359148</v>
          </cell>
        </row>
        <row r="21">
          <cell r="A21">
            <v>16</v>
          </cell>
          <cell r="B21" t="str">
            <v>东湖新技术开发区社会发展局</v>
          </cell>
          <cell r="C21" t="str">
            <v>抚恤专项</v>
          </cell>
          <cell r="D21">
            <v>30000000</v>
          </cell>
          <cell r="H21">
            <v>37560153.25999999</v>
          </cell>
          <cell r="L21">
            <v>30316109.429999989</v>
          </cell>
        </row>
        <row r="22">
          <cell r="A22">
            <v>17</v>
          </cell>
          <cell r="B22" t="str">
            <v>东湖新技术开发区社会发展局</v>
          </cell>
          <cell r="C22" t="str">
            <v>退役安置专项</v>
          </cell>
          <cell r="D22">
            <v>2860000</v>
          </cell>
          <cell r="H22">
            <v>3339760</v>
          </cell>
          <cell r="L22">
            <v>1640663.15</v>
          </cell>
        </row>
        <row r="23">
          <cell r="A23">
            <v>18</v>
          </cell>
          <cell r="B23" t="str">
            <v>东湖新技术开发区社会发展局</v>
          </cell>
          <cell r="C23" t="str">
            <v>社会福利专项</v>
          </cell>
          <cell r="D23">
            <v>2400000</v>
          </cell>
          <cell r="H23">
            <v>12832767.74</v>
          </cell>
          <cell r="L23">
            <v>10510917.74</v>
          </cell>
        </row>
        <row r="24">
          <cell r="A24">
            <v>19</v>
          </cell>
          <cell r="B24" t="str">
            <v>东湖新技术开发区社会发展局</v>
          </cell>
          <cell r="C24" t="str">
            <v>城乡困难群众医疗救助</v>
          </cell>
          <cell r="D24">
            <v>1000000</v>
          </cell>
          <cell r="H24">
            <v>22715608.420000002</v>
          </cell>
          <cell r="L24">
            <v>22495247.200000003</v>
          </cell>
        </row>
        <row r="25">
          <cell r="A25">
            <v>20</v>
          </cell>
          <cell r="B25" t="str">
            <v>东湖新技术开发区社会发展局</v>
          </cell>
          <cell r="C25" t="str">
            <v>残疾人补助</v>
          </cell>
          <cell r="D25">
            <v>4000000</v>
          </cell>
          <cell r="H25">
            <v>6481252</v>
          </cell>
          <cell r="L25">
            <v>3651102.1</v>
          </cell>
        </row>
        <row r="26">
          <cell r="A26">
            <v>21</v>
          </cell>
          <cell r="B26" t="str">
            <v>东湖新技术开发区社会发展局</v>
          </cell>
          <cell r="C26" t="str">
            <v>民族宗教专项</v>
          </cell>
          <cell r="D26">
            <v>134000</v>
          </cell>
          <cell r="H26">
            <v>134000</v>
          </cell>
          <cell r="L26">
            <v>134000</v>
          </cell>
        </row>
        <row r="27">
          <cell r="A27">
            <v>22</v>
          </cell>
          <cell r="B27" t="str">
            <v>东湖新技术开发区社会发展局</v>
          </cell>
          <cell r="C27" t="str">
            <v>精准扶贫</v>
          </cell>
          <cell r="D27">
            <v>6579200</v>
          </cell>
          <cell r="H27">
            <v>8579200</v>
          </cell>
          <cell r="L27">
            <v>8578776</v>
          </cell>
        </row>
        <row r="28">
          <cell r="A28">
            <v>23</v>
          </cell>
          <cell r="B28" t="str">
            <v>东湖新技术开发区社会发展局</v>
          </cell>
          <cell r="C28" t="str">
            <v>移民改困、社会组织孵化器建设及文明城市志愿者</v>
          </cell>
          <cell r="D28">
            <v>513400</v>
          </cell>
          <cell r="H28">
            <v>513400</v>
          </cell>
          <cell r="L28">
            <v>158850</v>
          </cell>
        </row>
        <row r="29">
          <cell r="A29" t="str">
            <v>合计</v>
          </cell>
          <cell r="D29">
            <v>99763200</v>
          </cell>
          <cell r="L29">
            <v>213182550.46000007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F0"/>
  </sheetPr>
  <dimension ref="A1:J63"/>
  <sheetViews>
    <sheetView tabSelected="1" view="pageBreakPreview" zoomScale="70" zoomScaleNormal="100" zoomScaleSheetLayoutView="70" workbookViewId="0">
      <selection activeCell="F12" sqref="F12:J15"/>
    </sheetView>
  </sheetViews>
  <sheetFormatPr defaultColWidth="8.77734375" defaultRowHeight="14.4" x14ac:dyDescent="0.25"/>
  <cols>
    <col min="1" max="1" width="8.77734375" style="43"/>
    <col min="2" max="2" width="10.5546875" style="43" customWidth="1"/>
    <col min="3" max="3" width="14.77734375" style="43" customWidth="1"/>
    <col min="4" max="4" width="33" style="43" customWidth="1"/>
    <col min="5" max="5" width="22.6640625" style="43" bestFit="1" customWidth="1"/>
    <col min="6" max="6" width="18.44140625" style="43" customWidth="1"/>
    <col min="7" max="7" width="9.5546875" style="43" bestFit="1" customWidth="1"/>
    <col min="8" max="8" width="12.6640625" style="43" bestFit="1" customWidth="1"/>
    <col min="9" max="9" width="21.5546875" style="43" customWidth="1"/>
    <col min="10" max="10" width="18.6640625" style="43" customWidth="1"/>
    <col min="11" max="16384" width="8.77734375" style="43"/>
  </cols>
  <sheetData>
    <row r="1" spans="1:10" x14ac:dyDescent="0.25">
      <c r="A1" s="43" t="s">
        <v>323</v>
      </c>
    </row>
    <row r="2" spans="1:10" ht="19.8" x14ac:dyDescent="0.25">
      <c r="A2" s="96" t="s">
        <v>324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ht="15" x14ac:dyDescent="0.25">
      <c r="A3" s="97" t="s">
        <v>353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s="44" customFormat="1" ht="20.399999999999999" customHeight="1" x14ac:dyDescent="0.15">
      <c r="A4" s="98" t="s">
        <v>0</v>
      </c>
      <c r="B4" s="98"/>
      <c r="C4" s="99" t="s">
        <v>434</v>
      </c>
      <c r="D4" s="99"/>
      <c r="E4" s="99"/>
      <c r="F4" s="99"/>
      <c r="G4" s="99"/>
      <c r="H4" s="99"/>
      <c r="I4" s="99"/>
      <c r="J4" s="99"/>
    </row>
    <row r="5" spans="1:10" s="44" customFormat="1" ht="20.399999999999999" customHeight="1" x14ac:dyDescent="0.15">
      <c r="A5" s="100" t="s">
        <v>1</v>
      </c>
      <c r="B5" s="100"/>
      <c r="C5" s="99" t="str">
        <f>C4</f>
        <v>武汉东湖新技术开发区九峰街道办事处整体支出</v>
      </c>
      <c r="D5" s="99"/>
      <c r="E5" s="99"/>
      <c r="F5" s="101" t="s">
        <v>2</v>
      </c>
      <c r="G5" s="101"/>
      <c r="H5" s="99" t="str">
        <f>C4</f>
        <v>武汉东湖新技术开发区九峰街道办事处整体支出</v>
      </c>
      <c r="I5" s="99"/>
      <c r="J5" s="99"/>
    </row>
    <row r="6" spans="1:10" s="47" customFormat="1" ht="12" x14ac:dyDescent="0.15">
      <c r="A6" s="98" t="s">
        <v>3</v>
      </c>
      <c r="B6" s="98"/>
      <c r="C6" s="45"/>
      <c r="D6" s="46" t="s">
        <v>4</v>
      </c>
      <c r="E6" s="46" t="s">
        <v>5</v>
      </c>
      <c r="F6" s="98" t="s">
        <v>6</v>
      </c>
      <c r="G6" s="98"/>
      <c r="H6" s="46" t="s">
        <v>7</v>
      </c>
      <c r="I6" s="46" t="s">
        <v>8</v>
      </c>
      <c r="J6" s="46" t="s">
        <v>9</v>
      </c>
    </row>
    <row r="7" spans="1:10" s="44" customFormat="1" ht="13.2" x14ac:dyDescent="0.15">
      <c r="A7" s="98"/>
      <c r="B7" s="98"/>
      <c r="C7" s="48" t="s">
        <v>354</v>
      </c>
      <c r="D7" s="55">
        <f>SUM(D8:D10)</f>
        <v>88200000</v>
      </c>
      <c r="E7" s="55">
        <f>SUM(E8:E10)</f>
        <v>84934065</v>
      </c>
      <c r="F7" s="112">
        <f>SUM(F8:F10)</f>
        <v>81643945.189999998</v>
      </c>
      <c r="G7" s="113"/>
      <c r="H7" s="78">
        <v>10</v>
      </c>
      <c r="I7" s="56">
        <f>F7/E7</f>
        <v>0.96126265933462618</v>
      </c>
      <c r="J7" s="55">
        <f>H7*I7</f>
        <v>9.6126265933462616</v>
      </c>
    </row>
    <row r="8" spans="1:10" s="44" customFormat="1" ht="24" x14ac:dyDescent="0.15">
      <c r="A8" s="98"/>
      <c r="B8" s="98"/>
      <c r="C8" s="48" t="s">
        <v>10</v>
      </c>
      <c r="D8" s="55">
        <v>85200000</v>
      </c>
      <c r="E8" s="55">
        <v>75637033.310000002</v>
      </c>
      <c r="F8" s="114">
        <f>E8</f>
        <v>75637033.310000002</v>
      </c>
      <c r="G8" s="114"/>
      <c r="H8" s="57" t="s">
        <v>11</v>
      </c>
      <c r="I8" s="56">
        <f t="shared" ref="I8:I10" si="0">F8/E8</f>
        <v>1</v>
      </c>
      <c r="J8" s="57" t="s">
        <v>11</v>
      </c>
    </row>
    <row r="9" spans="1:10" s="44" customFormat="1" ht="13.2" x14ac:dyDescent="0.15">
      <c r="A9" s="98"/>
      <c r="B9" s="98"/>
      <c r="C9" s="48" t="s">
        <v>12</v>
      </c>
      <c r="D9" s="55"/>
      <c r="E9" s="55">
        <v>2332787.5699999998</v>
      </c>
      <c r="F9" s="114">
        <f>E9</f>
        <v>2332787.5699999998</v>
      </c>
      <c r="G9" s="114"/>
      <c r="H9" s="57" t="s">
        <v>11</v>
      </c>
      <c r="I9" s="56">
        <f t="shared" si="0"/>
        <v>1</v>
      </c>
      <c r="J9" s="57" t="s">
        <v>11</v>
      </c>
    </row>
    <row r="10" spans="1:10" s="44" customFormat="1" ht="13.2" x14ac:dyDescent="0.15">
      <c r="A10" s="98"/>
      <c r="B10" s="98"/>
      <c r="C10" s="48" t="s">
        <v>13</v>
      </c>
      <c r="D10" s="55">
        <v>3000000</v>
      </c>
      <c r="E10" s="55">
        <v>6964244.1200000001</v>
      </c>
      <c r="F10" s="114">
        <f>E10-3290119.81</f>
        <v>3674124.31</v>
      </c>
      <c r="G10" s="114"/>
      <c r="H10" s="57" t="s">
        <v>11</v>
      </c>
      <c r="I10" s="56">
        <f t="shared" si="0"/>
        <v>0.52756971850665113</v>
      </c>
      <c r="J10" s="57" t="s">
        <v>11</v>
      </c>
    </row>
    <row r="11" spans="1:10" s="44" customFormat="1" ht="12" x14ac:dyDescent="0.15">
      <c r="A11" s="102" t="s">
        <v>355</v>
      </c>
      <c r="B11" s="98" t="s">
        <v>14</v>
      </c>
      <c r="C11" s="98"/>
      <c r="D11" s="98"/>
      <c r="E11" s="98"/>
      <c r="F11" s="98" t="s">
        <v>15</v>
      </c>
      <c r="G11" s="98"/>
      <c r="H11" s="98"/>
      <c r="I11" s="98"/>
      <c r="J11" s="98"/>
    </row>
    <row r="12" spans="1:10" s="44" customFormat="1" ht="109.05" customHeight="1" x14ac:dyDescent="0.15">
      <c r="A12" s="102"/>
      <c r="B12" s="103" t="s">
        <v>325</v>
      </c>
      <c r="C12" s="104"/>
      <c r="D12" s="104"/>
      <c r="E12" s="105"/>
      <c r="F12" s="124" t="str">
        <f>B12</f>
        <v>1、在开发区党工委、管委会的领导下，贯彻执行党的路线、方针、政策和国家的各项法律、法规；负责街道辖区内的地区性、群众性、公益性、社会性工作；负责辖区党风廉政建设、纪检监察工作。
2、按照职责范围，负责街道辖区内的城市管理、市容环境卫生、环境保护等监督、管理、服务工作。
3、负责社区建设和管理，积极开展社区服务工作，大力兴办社区福利事业，发动和组织社区成员开展各类社区公益活动；负责拥军优属、优抚安置、社会救济、社会福利、社区文化、科普、体育、教育等工作。
4、负责村级及改制公司经济发展，财务监督、管理、审计，集体资产监督、管理，村级集团公司经济调查统计，安全生产工作和社会治理创新工作。  
5、负责辖区林木检疫，林业发展保护规划，森林防火，野生动物保护，名特树种保护。动物防疫检疫、屠宰工作，道路维修工作。
6、负责计划生育目标管理、宣传培训、计生统计工作，办理有关证件及审批，计生药具发放与管理，流动人口计生管理。负责辖区工会妇联工作。
7、负责精神文明建设工作，积极组织以提高市民质素为目的的活动，树立文明新风。
8、负责社会稳定，信访接待，治保民调，司法治安，户籍管理，消防安全，交通安全及黄、赌、毒治理。 
9、承办开发区党工委、管委会和上级部门交办的其他事项</v>
      </c>
      <c r="G12" s="124"/>
      <c r="H12" s="124"/>
      <c r="I12" s="124"/>
      <c r="J12" s="124"/>
    </row>
    <row r="13" spans="1:10" s="44" customFormat="1" ht="44.55" customHeight="1" x14ac:dyDescent="0.15">
      <c r="A13" s="102"/>
      <c r="B13" s="106"/>
      <c r="C13" s="107"/>
      <c r="D13" s="107"/>
      <c r="E13" s="108"/>
      <c r="F13" s="124"/>
      <c r="G13" s="124"/>
      <c r="H13" s="124"/>
      <c r="I13" s="124"/>
      <c r="J13" s="124"/>
    </row>
    <row r="14" spans="1:10" s="44" customFormat="1" ht="41.55" customHeight="1" x14ac:dyDescent="0.15">
      <c r="A14" s="102"/>
      <c r="B14" s="106"/>
      <c r="C14" s="107"/>
      <c r="D14" s="107"/>
      <c r="E14" s="108"/>
      <c r="F14" s="124"/>
      <c r="G14" s="124"/>
      <c r="H14" s="124"/>
      <c r="I14" s="124"/>
      <c r="J14" s="124"/>
    </row>
    <row r="15" spans="1:10" s="44" customFormat="1" ht="27" customHeight="1" x14ac:dyDescent="0.15">
      <c r="A15" s="102"/>
      <c r="B15" s="109"/>
      <c r="C15" s="110"/>
      <c r="D15" s="110"/>
      <c r="E15" s="111"/>
      <c r="F15" s="124"/>
      <c r="G15" s="124"/>
      <c r="H15" s="124"/>
      <c r="I15" s="124"/>
      <c r="J15" s="124"/>
    </row>
    <row r="16" spans="1:10" s="47" customFormat="1" ht="12" x14ac:dyDescent="0.15">
      <c r="A16" s="91" t="s">
        <v>358</v>
      </c>
      <c r="B16" s="49" t="s">
        <v>356</v>
      </c>
      <c r="C16" s="58" t="s">
        <v>16</v>
      </c>
      <c r="D16" s="58" t="s">
        <v>20</v>
      </c>
      <c r="E16" s="46" t="s">
        <v>21</v>
      </c>
      <c r="F16" s="46" t="s">
        <v>17</v>
      </c>
      <c r="G16" s="46" t="s">
        <v>7</v>
      </c>
      <c r="H16" s="46" t="s">
        <v>9</v>
      </c>
      <c r="I16" s="98" t="s">
        <v>18</v>
      </c>
      <c r="J16" s="98"/>
    </row>
    <row r="17" spans="1:10" s="60" customFormat="1" ht="12" x14ac:dyDescent="0.25">
      <c r="A17" s="92"/>
      <c r="B17" s="63" t="s">
        <v>326</v>
      </c>
      <c r="C17" s="65" t="s">
        <v>327</v>
      </c>
      <c r="D17" s="65"/>
      <c r="E17" s="65"/>
      <c r="F17" s="65"/>
      <c r="G17" s="65"/>
      <c r="H17" s="65"/>
      <c r="I17" s="65"/>
      <c r="J17" s="66"/>
    </row>
    <row r="18" spans="1:10" s="60" customFormat="1" ht="12" customHeight="1" x14ac:dyDescent="0.25">
      <c r="A18" s="92"/>
      <c r="B18" s="63">
        <v>1</v>
      </c>
      <c r="C18" s="67" t="s">
        <v>329</v>
      </c>
      <c r="D18" s="65"/>
      <c r="E18" s="65"/>
      <c r="F18" s="65"/>
      <c r="G18" s="65"/>
      <c r="H18" s="65"/>
      <c r="I18" s="65"/>
      <c r="J18" s="66"/>
    </row>
    <row r="19" spans="1:10" s="53" customFormat="1" ht="36" x14ac:dyDescent="0.25">
      <c r="A19" s="92"/>
      <c r="B19" s="61" t="s">
        <v>22</v>
      </c>
      <c r="C19" s="39" t="s">
        <v>330</v>
      </c>
      <c r="D19" s="50" t="s">
        <v>331</v>
      </c>
      <c r="E19" s="51">
        <v>1</v>
      </c>
      <c r="F19" s="39" t="s">
        <v>363</v>
      </c>
      <c r="G19" s="78">
        <v>5</v>
      </c>
      <c r="H19" s="78">
        <f>G19</f>
        <v>5</v>
      </c>
      <c r="I19" s="87"/>
      <c r="J19" s="88"/>
    </row>
    <row r="20" spans="1:10" s="53" customFormat="1" ht="48" x14ac:dyDescent="0.25">
      <c r="A20" s="92"/>
      <c r="B20" s="82" t="s">
        <v>23</v>
      </c>
      <c r="C20" s="39" t="s">
        <v>332</v>
      </c>
      <c r="D20" s="50" t="s">
        <v>333</v>
      </c>
      <c r="E20" s="50" t="s">
        <v>426</v>
      </c>
      <c r="F20" s="80" t="s">
        <v>425</v>
      </c>
      <c r="G20" s="78">
        <v>2</v>
      </c>
      <c r="H20" s="78">
        <f t="shared" ref="H20:H61" si="1">G20</f>
        <v>2</v>
      </c>
      <c r="I20" s="87"/>
      <c r="J20" s="88"/>
    </row>
    <row r="21" spans="1:10" s="53" customFormat="1" ht="24" x14ac:dyDescent="0.25">
      <c r="A21" s="92"/>
      <c r="B21" s="83"/>
      <c r="C21" s="39" t="s">
        <v>334</v>
      </c>
      <c r="D21" s="50" t="s">
        <v>335</v>
      </c>
      <c r="E21" s="50" t="s">
        <v>427</v>
      </c>
      <c r="F21" s="79" t="s">
        <v>359</v>
      </c>
      <c r="G21" s="78">
        <v>2</v>
      </c>
      <c r="H21" s="78">
        <f t="shared" si="1"/>
        <v>2</v>
      </c>
      <c r="I21" s="89"/>
      <c r="J21" s="89"/>
    </row>
    <row r="22" spans="1:10" s="53" customFormat="1" ht="24" x14ac:dyDescent="0.25">
      <c r="A22" s="92"/>
      <c r="B22" s="84"/>
      <c r="C22" s="61" t="s">
        <v>339</v>
      </c>
      <c r="D22" s="61" t="s">
        <v>360</v>
      </c>
      <c r="E22" s="61" t="s">
        <v>361</v>
      </c>
      <c r="F22" s="68" t="s">
        <v>362</v>
      </c>
      <c r="G22" s="78">
        <v>1</v>
      </c>
      <c r="H22" s="78">
        <f t="shared" si="1"/>
        <v>1</v>
      </c>
      <c r="I22" s="90"/>
      <c r="J22" s="90"/>
    </row>
    <row r="23" spans="1:10" s="60" customFormat="1" ht="13.2" x14ac:dyDescent="0.25">
      <c r="A23" s="92"/>
      <c r="B23" s="63" t="s">
        <v>342</v>
      </c>
      <c r="C23" s="70" t="s">
        <v>343</v>
      </c>
      <c r="D23" s="71"/>
      <c r="E23" s="71"/>
      <c r="F23" s="71"/>
      <c r="G23" s="78"/>
      <c r="H23" s="78"/>
      <c r="I23" s="71"/>
      <c r="J23" s="72"/>
    </row>
    <row r="24" spans="1:10" s="62" customFormat="1" ht="12" customHeight="1" x14ac:dyDescent="0.25">
      <c r="A24" s="92"/>
      <c r="B24" s="63" t="s">
        <v>328</v>
      </c>
      <c r="C24" s="73" t="s">
        <v>344</v>
      </c>
      <c r="D24" s="65"/>
      <c r="E24" s="65"/>
      <c r="F24" s="65"/>
      <c r="G24" s="78"/>
      <c r="H24" s="78"/>
      <c r="I24" s="65"/>
      <c r="J24" s="66"/>
    </row>
    <row r="25" spans="1:10" s="53" customFormat="1" ht="13.2" x14ac:dyDescent="0.25">
      <c r="A25" s="92"/>
      <c r="B25" s="89" t="s">
        <v>337</v>
      </c>
      <c r="C25" s="82" t="s">
        <v>330</v>
      </c>
      <c r="D25" s="39" t="s">
        <v>428</v>
      </c>
      <c r="E25" s="41">
        <v>1</v>
      </c>
      <c r="F25" s="41">
        <v>1</v>
      </c>
      <c r="G25" s="78">
        <v>5</v>
      </c>
      <c r="H25" s="78">
        <f t="shared" si="1"/>
        <v>5</v>
      </c>
      <c r="I25" s="89"/>
      <c r="J25" s="89"/>
    </row>
    <row r="26" spans="1:10" s="53" customFormat="1" ht="13.2" x14ac:dyDescent="0.25">
      <c r="A26" s="92"/>
      <c r="B26" s="116"/>
      <c r="C26" s="83"/>
      <c r="D26" s="39" t="s">
        <v>429</v>
      </c>
      <c r="E26" s="41">
        <v>1</v>
      </c>
      <c r="F26" s="41">
        <v>1</v>
      </c>
      <c r="G26" s="78">
        <v>5</v>
      </c>
      <c r="H26" s="78">
        <f t="shared" si="1"/>
        <v>5</v>
      </c>
      <c r="I26" s="89"/>
      <c r="J26" s="89"/>
    </row>
    <row r="27" spans="1:10" s="53" customFormat="1" ht="13.2" x14ac:dyDescent="0.25">
      <c r="A27" s="92"/>
      <c r="B27" s="116"/>
      <c r="C27" s="83"/>
      <c r="D27" s="39" t="s">
        <v>430</v>
      </c>
      <c r="E27" s="41">
        <v>1</v>
      </c>
      <c r="F27" s="41">
        <v>1</v>
      </c>
      <c r="G27" s="78">
        <v>5</v>
      </c>
      <c r="H27" s="78">
        <f t="shared" si="1"/>
        <v>5</v>
      </c>
      <c r="I27" s="89"/>
      <c r="J27" s="89"/>
    </row>
    <row r="28" spans="1:10" s="53" customFormat="1" ht="13.2" x14ac:dyDescent="0.25">
      <c r="A28" s="92"/>
      <c r="B28" s="116"/>
      <c r="C28" s="83"/>
      <c r="D28" s="80" t="s">
        <v>431</v>
      </c>
      <c r="E28" s="41">
        <v>1</v>
      </c>
      <c r="F28" s="41">
        <v>1</v>
      </c>
      <c r="G28" s="78">
        <v>5</v>
      </c>
      <c r="H28" s="78">
        <f t="shared" si="1"/>
        <v>5</v>
      </c>
      <c r="I28" s="89"/>
      <c r="J28" s="89"/>
    </row>
    <row r="29" spans="1:10" s="53" customFormat="1" ht="13.2" x14ac:dyDescent="0.25">
      <c r="A29" s="92"/>
      <c r="B29" s="116"/>
      <c r="C29" s="83"/>
      <c r="D29" s="80" t="s">
        <v>432</v>
      </c>
      <c r="E29" s="41">
        <v>1</v>
      </c>
      <c r="F29" s="41">
        <v>1</v>
      </c>
      <c r="G29" s="78">
        <v>5</v>
      </c>
      <c r="H29" s="78">
        <f t="shared" si="1"/>
        <v>5</v>
      </c>
      <c r="I29" s="89"/>
      <c r="J29" s="89"/>
    </row>
    <row r="30" spans="1:10" s="53" customFormat="1" ht="13.2" x14ac:dyDescent="0.25">
      <c r="A30" s="92"/>
      <c r="B30" s="116"/>
      <c r="C30" s="84"/>
      <c r="D30" s="39" t="s">
        <v>433</v>
      </c>
      <c r="E30" s="41">
        <v>1</v>
      </c>
      <c r="F30" s="41">
        <v>1</v>
      </c>
      <c r="G30" s="78">
        <v>5</v>
      </c>
      <c r="H30" s="78">
        <f t="shared" si="1"/>
        <v>5</v>
      </c>
      <c r="I30" s="89"/>
      <c r="J30" s="89"/>
    </row>
    <row r="31" spans="1:10" s="53" customFormat="1" ht="72" x14ac:dyDescent="0.25">
      <c r="A31" s="92"/>
      <c r="B31" s="94" t="s">
        <v>338</v>
      </c>
      <c r="C31" s="39" t="s">
        <v>332</v>
      </c>
      <c r="D31" s="39" t="s">
        <v>341</v>
      </c>
      <c r="E31" s="39" t="s">
        <v>357</v>
      </c>
      <c r="F31" s="39" t="s">
        <v>366</v>
      </c>
      <c r="G31" s="78">
        <v>2</v>
      </c>
      <c r="H31" s="78">
        <f t="shared" si="1"/>
        <v>2</v>
      </c>
      <c r="I31" s="89"/>
      <c r="J31" s="89"/>
    </row>
    <row r="32" spans="1:10" s="53" customFormat="1" ht="24" customHeight="1" x14ac:dyDescent="0.25">
      <c r="A32" s="92"/>
      <c r="B32" s="94"/>
      <c r="C32" s="82" t="s">
        <v>339</v>
      </c>
      <c r="D32" s="39" t="s">
        <v>364</v>
      </c>
      <c r="E32" s="39" t="s">
        <v>365</v>
      </c>
      <c r="F32" s="42" t="s">
        <v>365</v>
      </c>
      <c r="G32" s="78">
        <v>1</v>
      </c>
      <c r="H32" s="78">
        <f t="shared" si="1"/>
        <v>1</v>
      </c>
      <c r="I32" s="89"/>
      <c r="J32" s="89"/>
    </row>
    <row r="33" spans="1:10" s="53" customFormat="1" ht="24" customHeight="1" x14ac:dyDescent="0.25">
      <c r="A33" s="92"/>
      <c r="B33" s="115"/>
      <c r="C33" s="83"/>
      <c r="D33" s="61" t="s">
        <v>24</v>
      </c>
      <c r="E33" s="74" t="s">
        <v>25</v>
      </c>
      <c r="F33" s="68">
        <v>0</v>
      </c>
      <c r="G33" s="78">
        <v>1</v>
      </c>
      <c r="H33" s="78">
        <v>0</v>
      </c>
      <c r="I33" s="82" t="s">
        <v>419</v>
      </c>
      <c r="J33" s="82"/>
    </row>
    <row r="34" spans="1:10" s="60" customFormat="1" ht="12" customHeight="1" x14ac:dyDescent="0.25">
      <c r="A34" s="92"/>
      <c r="B34" s="63" t="s">
        <v>336</v>
      </c>
      <c r="C34" s="81" t="s">
        <v>345</v>
      </c>
      <c r="D34" s="65"/>
      <c r="E34" s="65"/>
      <c r="F34" s="65"/>
      <c r="G34" s="78"/>
      <c r="H34" s="78"/>
      <c r="I34" s="65"/>
      <c r="J34" s="66"/>
    </row>
    <row r="35" spans="1:10" s="53" customFormat="1" ht="67.5" customHeight="1" x14ac:dyDescent="0.25">
      <c r="A35" s="92"/>
      <c r="B35" s="40" t="s">
        <v>337</v>
      </c>
      <c r="C35" s="39" t="s">
        <v>330</v>
      </c>
      <c r="D35" s="39" t="s">
        <v>346</v>
      </c>
      <c r="E35" s="41">
        <v>1</v>
      </c>
      <c r="F35" s="41">
        <v>1</v>
      </c>
      <c r="G35" s="78">
        <v>3</v>
      </c>
      <c r="H35" s="78">
        <f t="shared" si="1"/>
        <v>3</v>
      </c>
      <c r="I35" s="89"/>
      <c r="J35" s="89"/>
    </row>
    <row r="36" spans="1:10" s="53" customFormat="1" ht="48" x14ac:dyDescent="0.25">
      <c r="A36" s="92"/>
      <c r="B36" s="89" t="s">
        <v>338</v>
      </c>
      <c r="C36" s="39" t="s">
        <v>332</v>
      </c>
      <c r="D36" s="39" t="s">
        <v>367</v>
      </c>
      <c r="E36" s="39" t="s">
        <v>373</v>
      </c>
      <c r="F36" s="40" t="s">
        <v>373</v>
      </c>
      <c r="G36" s="78">
        <v>2</v>
      </c>
      <c r="H36" s="78">
        <f t="shared" si="1"/>
        <v>2</v>
      </c>
      <c r="I36" s="89"/>
      <c r="J36" s="89"/>
    </row>
    <row r="37" spans="1:10" s="53" customFormat="1" ht="36" x14ac:dyDescent="0.25">
      <c r="A37" s="92"/>
      <c r="B37" s="89"/>
      <c r="C37" s="39" t="s">
        <v>334</v>
      </c>
      <c r="D37" s="39" t="s">
        <v>368</v>
      </c>
      <c r="E37" s="39" t="s">
        <v>373</v>
      </c>
      <c r="F37" s="42" t="s">
        <v>373</v>
      </c>
      <c r="G37" s="78">
        <v>2</v>
      </c>
      <c r="H37" s="78">
        <f t="shared" si="1"/>
        <v>2</v>
      </c>
      <c r="I37" s="89"/>
      <c r="J37" s="89"/>
    </row>
    <row r="38" spans="1:10" s="53" customFormat="1" ht="14.4" customHeight="1" x14ac:dyDescent="0.25">
      <c r="A38" s="92"/>
      <c r="B38" s="89"/>
      <c r="C38" s="82" t="s">
        <v>339</v>
      </c>
      <c r="D38" s="39" t="s">
        <v>369</v>
      </c>
      <c r="E38" s="39" t="s">
        <v>25</v>
      </c>
      <c r="F38" s="64">
        <v>0.95</v>
      </c>
      <c r="G38" s="78">
        <v>1</v>
      </c>
      <c r="H38" s="78">
        <f t="shared" si="1"/>
        <v>1</v>
      </c>
      <c r="I38" s="89"/>
      <c r="J38" s="89"/>
    </row>
    <row r="39" spans="1:10" s="53" customFormat="1" ht="27.75" customHeight="1" x14ac:dyDescent="0.25">
      <c r="A39" s="92"/>
      <c r="B39" s="89"/>
      <c r="C39" s="84"/>
      <c r="D39" s="39" t="s">
        <v>370</v>
      </c>
      <c r="E39" s="39" t="s">
        <v>371</v>
      </c>
      <c r="F39" s="64">
        <v>0.9</v>
      </c>
      <c r="G39" s="78">
        <v>1</v>
      </c>
      <c r="H39" s="78">
        <f t="shared" si="1"/>
        <v>1</v>
      </c>
      <c r="I39" s="85"/>
      <c r="J39" s="86"/>
    </row>
    <row r="40" spans="1:10" s="62" customFormat="1" ht="13.2" x14ac:dyDescent="0.25">
      <c r="A40" s="92"/>
      <c r="B40" s="52" t="s">
        <v>340</v>
      </c>
      <c r="C40" s="75" t="s">
        <v>347</v>
      </c>
      <c r="D40" s="76"/>
      <c r="E40" s="76"/>
      <c r="F40" s="76"/>
      <c r="G40" s="78"/>
      <c r="H40" s="78"/>
      <c r="I40" s="76"/>
      <c r="J40" s="77"/>
    </row>
    <row r="41" spans="1:10" s="53" customFormat="1" ht="13.2" x14ac:dyDescent="0.25">
      <c r="A41" s="92"/>
      <c r="B41" s="40" t="s">
        <v>337</v>
      </c>
      <c r="C41" s="39" t="s">
        <v>330</v>
      </c>
      <c r="D41" s="39" t="s">
        <v>374</v>
      </c>
      <c r="E41" s="41">
        <v>1</v>
      </c>
      <c r="F41" s="41">
        <v>1</v>
      </c>
      <c r="G41" s="78">
        <v>3</v>
      </c>
      <c r="H41" s="78">
        <f t="shared" si="1"/>
        <v>3</v>
      </c>
      <c r="I41" s="94"/>
      <c r="J41" s="94"/>
    </row>
    <row r="42" spans="1:10" s="53" customFormat="1" ht="60" x14ac:dyDescent="0.25">
      <c r="A42" s="92"/>
      <c r="B42" s="89" t="s">
        <v>338</v>
      </c>
      <c r="C42" s="39" t="s">
        <v>332</v>
      </c>
      <c r="D42" s="39" t="s">
        <v>375</v>
      </c>
      <c r="E42" s="39" t="s">
        <v>420</v>
      </c>
      <c r="F42" s="42" t="s">
        <v>372</v>
      </c>
      <c r="G42" s="78">
        <v>2</v>
      </c>
      <c r="H42" s="78">
        <f t="shared" si="1"/>
        <v>2</v>
      </c>
      <c r="I42" s="85"/>
      <c r="J42" s="86"/>
    </row>
    <row r="43" spans="1:10" s="53" customFormat="1" ht="36" x14ac:dyDescent="0.25">
      <c r="A43" s="92"/>
      <c r="B43" s="89"/>
      <c r="C43" s="39" t="s">
        <v>376</v>
      </c>
      <c r="D43" s="39" t="s">
        <v>377</v>
      </c>
      <c r="E43" s="39" t="s">
        <v>421</v>
      </c>
      <c r="F43" s="42" t="s">
        <v>372</v>
      </c>
      <c r="G43" s="78">
        <v>2</v>
      </c>
      <c r="H43" s="78">
        <f t="shared" si="1"/>
        <v>2</v>
      </c>
      <c r="I43" s="85"/>
      <c r="J43" s="86"/>
    </row>
    <row r="44" spans="1:10" s="53" customFormat="1" ht="24" x14ac:dyDescent="0.25">
      <c r="A44" s="92"/>
      <c r="B44" s="89"/>
      <c r="C44" s="39" t="s">
        <v>334</v>
      </c>
      <c r="D44" s="39" t="s">
        <v>378</v>
      </c>
      <c r="E44" s="39" t="s">
        <v>379</v>
      </c>
      <c r="F44" s="42" t="s">
        <v>372</v>
      </c>
      <c r="G44" s="78">
        <v>2</v>
      </c>
      <c r="H44" s="78">
        <f t="shared" si="1"/>
        <v>2</v>
      </c>
      <c r="I44" s="85"/>
      <c r="J44" s="86"/>
    </row>
    <row r="45" spans="1:10" s="53" customFormat="1" ht="13.2" x14ac:dyDescent="0.25">
      <c r="A45" s="92"/>
      <c r="B45" s="89"/>
      <c r="C45" s="82" t="s">
        <v>339</v>
      </c>
      <c r="D45" s="39" t="s">
        <v>380</v>
      </c>
      <c r="E45" s="39" t="s">
        <v>422</v>
      </c>
      <c r="F45" s="42" t="s">
        <v>422</v>
      </c>
      <c r="G45" s="78">
        <v>1</v>
      </c>
      <c r="H45" s="78">
        <f t="shared" si="1"/>
        <v>1</v>
      </c>
      <c r="I45" s="85"/>
      <c r="J45" s="86"/>
    </row>
    <row r="46" spans="1:10" s="53" customFormat="1" ht="13.2" x14ac:dyDescent="0.25">
      <c r="A46" s="92"/>
      <c r="B46" s="89"/>
      <c r="C46" s="83"/>
      <c r="D46" s="61" t="s">
        <v>381</v>
      </c>
      <c r="E46" s="61" t="s">
        <v>422</v>
      </c>
      <c r="F46" s="68" t="s">
        <v>422</v>
      </c>
      <c r="G46" s="78">
        <v>1</v>
      </c>
      <c r="H46" s="78">
        <f t="shared" si="1"/>
        <v>1</v>
      </c>
      <c r="I46" s="87"/>
      <c r="J46" s="93"/>
    </row>
    <row r="47" spans="1:10" s="62" customFormat="1" ht="13.2" x14ac:dyDescent="0.25">
      <c r="A47" s="92"/>
      <c r="B47" s="63" t="s">
        <v>348</v>
      </c>
      <c r="C47" s="69" t="s">
        <v>349</v>
      </c>
      <c r="D47" s="65"/>
      <c r="E47" s="65"/>
      <c r="F47" s="65"/>
      <c r="G47" s="78"/>
      <c r="H47" s="78"/>
      <c r="I47" s="65"/>
      <c r="J47" s="66"/>
    </row>
    <row r="48" spans="1:10" s="53" customFormat="1" ht="13.2" x14ac:dyDescent="0.25">
      <c r="A48" s="92"/>
      <c r="B48" s="82" t="s">
        <v>337</v>
      </c>
      <c r="C48" s="94" t="s">
        <v>350</v>
      </c>
      <c r="D48" s="39" t="s">
        <v>382</v>
      </c>
      <c r="E48" s="39" t="s">
        <v>387</v>
      </c>
      <c r="F48" s="39" t="s">
        <v>388</v>
      </c>
      <c r="G48" s="78">
        <v>2</v>
      </c>
      <c r="H48" s="78">
        <f t="shared" si="1"/>
        <v>2</v>
      </c>
      <c r="I48" s="94"/>
      <c r="J48" s="94"/>
    </row>
    <row r="49" spans="1:10" s="53" customFormat="1" ht="13.2" x14ac:dyDescent="0.25">
      <c r="A49" s="92"/>
      <c r="B49" s="83"/>
      <c r="C49" s="94"/>
      <c r="D49" s="39" t="s">
        <v>383</v>
      </c>
      <c r="E49" s="39" t="s">
        <v>389</v>
      </c>
      <c r="F49" s="39" t="s">
        <v>390</v>
      </c>
      <c r="G49" s="78">
        <v>2</v>
      </c>
      <c r="H49" s="78">
        <f t="shared" si="1"/>
        <v>2</v>
      </c>
      <c r="I49" s="85"/>
      <c r="J49" s="86"/>
    </row>
    <row r="50" spans="1:10" s="53" customFormat="1" ht="13.2" x14ac:dyDescent="0.25">
      <c r="A50" s="92"/>
      <c r="B50" s="83"/>
      <c r="C50" s="94"/>
      <c r="D50" s="39" t="s">
        <v>384</v>
      </c>
      <c r="E50" s="39" t="s">
        <v>391</v>
      </c>
      <c r="F50" s="39" t="s">
        <v>392</v>
      </c>
      <c r="G50" s="78">
        <v>2</v>
      </c>
      <c r="H50" s="78">
        <f t="shared" si="1"/>
        <v>2</v>
      </c>
      <c r="I50" s="85"/>
      <c r="J50" s="86"/>
    </row>
    <row r="51" spans="1:10" s="53" customFormat="1" ht="48" x14ac:dyDescent="0.25">
      <c r="A51" s="92"/>
      <c r="B51" s="83"/>
      <c r="C51" s="83" t="s">
        <v>330</v>
      </c>
      <c r="D51" s="39" t="s">
        <v>385</v>
      </c>
      <c r="E51" s="39" t="s">
        <v>393</v>
      </c>
      <c r="F51" s="39" t="s">
        <v>394</v>
      </c>
      <c r="G51" s="78">
        <v>2</v>
      </c>
      <c r="H51" s="78">
        <f t="shared" si="1"/>
        <v>2</v>
      </c>
      <c r="I51" s="94"/>
      <c r="J51" s="94"/>
    </row>
    <row r="52" spans="1:10" s="53" customFormat="1" ht="96" x14ac:dyDescent="0.25">
      <c r="A52" s="92"/>
      <c r="B52" s="84"/>
      <c r="C52" s="84"/>
      <c r="D52" s="39" t="s">
        <v>386</v>
      </c>
      <c r="E52" s="39" t="s">
        <v>395</v>
      </c>
      <c r="F52" s="39" t="s">
        <v>396</v>
      </c>
      <c r="G52" s="78">
        <v>2</v>
      </c>
      <c r="H52" s="78">
        <f t="shared" si="1"/>
        <v>2</v>
      </c>
      <c r="I52" s="94"/>
      <c r="J52" s="94"/>
    </row>
    <row r="53" spans="1:10" s="53" customFormat="1" ht="48" x14ac:dyDescent="0.25">
      <c r="A53" s="92"/>
      <c r="B53" s="82" t="s">
        <v>338</v>
      </c>
      <c r="C53" s="39" t="s">
        <v>332</v>
      </c>
      <c r="D53" s="39" t="s">
        <v>397</v>
      </c>
      <c r="E53" s="39" t="s">
        <v>401</v>
      </c>
      <c r="F53" s="39" t="s">
        <v>373</v>
      </c>
      <c r="G53" s="78">
        <v>2</v>
      </c>
      <c r="H53" s="78">
        <f t="shared" si="1"/>
        <v>2</v>
      </c>
      <c r="I53" s="94"/>
      <c r="J53" s="94"/>
    </row>
    <row r="54" spans="1:10" s="53" customFormat="1" ht="30.6" customHeight="1" x14ac:dyDescent="0.25">
      <c r="A54" s="92"/>
      <c r="B54" s="83"/>
      <c r="C54" s="83" t="s">
        <v>400</v>
      </c>
      <c r="D54" s="39" t="s">
        <v>398</v>
      </c>
      <c r="E54" s="39" t="s">
        <v>402</v>
      </c>
      <c r="F54" s="39">
        <v>0</v>
      </c>
      <c r="G54" s="78">
        <v>1</v>
      </c>
      <c r="H54" s="78"/>
      <c r="I54" s="94" t="s">
        <v>418</v>
      </c>
      <c r="J54" s="94"/>
    </row>
    <row r="55" spans="1:10" s="53" customFormat="1" ht="30.6" customHeight="1" x14ac:dyDescent="0.25">
      <c r="A55" s="92"/>
      <c r="B55" s="84"/>
      <c r="C55" s="83"/>
      <c r="D55" s="61" t="s">
        <v>399</v>
      </c>
      <c r="E55" s="61" t="s">
        <v>402</v>
      </c>
      <c r="F55" s="61">
        <v>0</v>
      </c>
      <c r="G55" s="78">
        <v>1</v>
      </c>
      <c r="H55" s="78"/>
      <c r="I55" s="117" t="s">
        <v>419</v>
      </c>
      <c r="J55" s="117"/>
    </row>
    <row r="56" spans="1:10" s="62" customFormat="1" ht="13.2" x14ac:dyDescent="0.25">
      <c r="A56" s="92"/>
      <c r="B56" s="63" t="s">
        <v>351</v>
      </c>
      <c r="C56" s="69" t="s">
        <v>352</v>
      </c>
      <c r="D56" s="65"/>
      <c r="E56" s="65"/>
      <c r="F56" s="65"/>
      <c r="G56" s="78"/>
      <c r="H56" s="78"/>
      <c r="I56" s="65"/>
      <c r="J56" s="66"/>
    </row>
    <row r="57" spans="1:10" s="53" customFormat="1" ht="13.2" x14ac:dyDescent="0.25">
      <c r="A57" s="92"/>
      <c r="B57" s="40" t="s">
        <v>337</v>
      </c>
      <c r="C57" s="39" t="s">
        <v>330</v>
      </c>
      <c r="D57" s="39" t="s">
        <v>403</v>
      </c>
      <c r="E57" s="41">
        <v>1</v>
      </c>
      <c r="F57" s="41">
        <v>1</v>
      </c>
      <c r="G57" s="78">
        <v>5</v>
      </c>
      <c r="H57" s="78">
        <f t="shared" si="1"/>
        <v>5</v>
      </c>
      <c r="I57" s="94"/>
      <c r="J57" s="94"/>
    </row>
    <row r="58" spans="1:10" s="53" customFormat="1" ht="96" x14ac:dyDescent="0.25">
      <c r="A58" s="92"/>
      <c r="B58" s="89" t="s">
        <v>338</v>
      </c>
      <c r="C58" s="39" t="s">
        <v>332</v>
      </c>
      <c r="D58" s="39" t="s">
        <v>404</v>
      </c>
      <c r="E58" s="39" t="s">
        <v>424</v>
      </c>
      <c r="F58" s="54" t="s">
        <v>414</v>
      </c>
      <c r="G58" s="78">
        <v>2</v>
      </c>
      <c r="H58" s="78">
        <f t="shared" si="1"/>
        <v>2</v>
      </c>
      <c r="I58" s="94"/>
      <c r="J58" s="94"/>
    </row>
    <row r="59" spans="1:10" s="53" customFormat="1" ht="24" x14ac:dyDescent="0.25">
      <c r="A59" s="92"/>
      <c r="B59" s="89"/>
      <c r="C59" s="82" t="s">
        <v>405</v>
      </c>
      <c r="D59" s="39" t="s">
        <v>406</v>
      </c>
      <c r="E59" s="39" t="s">
        <v>409</v>
      </c>
      <c r="F59" s="54" t="s">
        <v>415</v>
      </c>
      <c r="G59" s="78">
        <v>1</v>
      </c>
      <c r="H59" s="78">
        <f t="shared" si="1"/>
        <v>1</v>
      </c>
      <c r="I59" s="94"/>
      <c r="J59" s="94"/>
    </row>
    <row r="60" spans="1:10" s="53" customFormat="1" ht="24" x14ac:dyDescent="0.25">
      <c r="A60" s="92"/>
      <c r="B60" s="89"/>
      <c r="C60" s="84"/>
      <c r="D60" s="39" t="s">
        <v>407</v>
      </c>
      <c r="E60" s="39" t="s">
        <v>410</v>
      </c>
      <c r="F60" s="54" t="s">
        <v>416</v>
      </c>
      <c r="G60" s="78">
        <v>1</v>
      </c>
      <c r="H60" s="78">
        <f t="shared" si="1"/>
        <v>1</v>
      </c>
      <c r="I60" s="94"/>
      <c r="J60" s="94"/>
    </row>
    <row r="61" spans="1:10" s="53" customFormat="1" ht="144" x14ac:dyDescent="0.25">
      <c r="A61" s="92"/>
      <c r="B61" s="89"/>
      <c r="C61" s="39" t="s">
        <v>334</v>
      </c>
      <c r="D61" s="39" t="s">
        <v>408</v>
      </c>
      <c r="E61" s="39" t="s">
        <v>411</v>
      </c>
      <c r="F61" s="54" t="s">
        <v>417</v>
      </c>
      <c r="G61" s="78">
        <v>2</v>
      </c>
      <c r="H61" s="78">
        <f t="shared" si="1"/>
        <v>2</v>
      </c>
      <c r="I61" s="94"/>
      <c r="J61" s="94"/>
    </row>
    <row r="62" spans="1:10" s="53" customFormat="1" ht="130.19999999999999" customHeight="1" x14ac:dyDescent="0.25">
      <c r="A62" s="92"/>
      <c r="B62" s="89"/>
      <c r="C62" s="39" t="s">
        <v>339</v>
      </c>
      <c r="D62" s="54" t="s">
        <v>412</v>
      </c>
      <c r="E62" s="54" t="s">
        <v>413</v>
      </c>
      <c r="F62" s="54">
        <v>6.1</v>
      </c>
      <c r="G62" s="78">
        <v>1</v>
      </c>
      <c r="H62" s="78">
        <v>0</v>
      </c>
      <c r="I62" s="95" t="s">
        <v>423</v>
      </c>
      <c r="J62" s="95"/>
    </row>
    <row r="63" spans="1:10" s="47" customFormat="1" ht="14.4" customHeight="1" x14ac:dyDescent="0.15">
      <c r="A63" s="92"/>
      <c r="B63" s="46" t="s">
        <v>322</v>
      </c>
      <c r="C63" s="46"/>
      <c r="D63" s="46"/>
      <c r="E63" s="46"/>
      <c r="F63" s="59"/>
      <c r="G63" s="78">
        <f>SUM(G19:G62)+H7</f>
        <v>100</v>
      </c>
      <c r="H63" s="78">
        <f>SUM(H19:H62)+J7</f>
        <v>95.612626593346263</v>
      </c>
      <c r="I63" s="94"/>
      <c r="J63" s="94"/>
    </row>
  </sheetData>
  <autoFilter ref="A16:J63" xr:uid="{3CDD98CC-FDDD-4855-B527-CECC76439C47}">
    <filterColumn colId="8" showButton="0"/>
  </autoFilter>
  <mergeCells count="76">
    <mergeCell ref="C54:C55"/>
    <mergeCell ref="B53:B55"/>
    <mergeCell ref="I51:J51"/>
    <mergeCell ref="I52:J52"/>
    <mergeCell ref="I53:J53"/>
    <mergeCell ref="I54:J54"/>
    <mergeCell ref="C51:C52"/>
    <mergeCell ref="I16:J16"/>
    <mergeCell ref="I63:J63"/>
    <mergeCell ref="B20:B22"/>
    <mergeCell ref="I32:J32"/>
    <mergeCell ref="C32:C33"/>
    <mergeCell ref="C38:C39"/>
    <mergeCell ref="B42:B46"/>
    <mergeCell ref="C45:C46"/>
    <mergeCell ref="B31:B33"/>
    <mergeCell ref="B36:B39"/>
    <mergeCell ref="B25:B30"/>
    <mergeCell ref="I41:J41"/>
    <mergeCell ref="I48:J48"/>
    <mergeCell ref="I55:J55"/>
    <mergeCell ref="B48:B52"/>
    <mergeCell ref="C48:C50"/>
    <mergeCell ref="A6:B10"/>
    <mergeCell ref="F6:G6"/>
    <mergeCell ref="F7:G7"/>
    <mergeCell ref="F8:G8"/>
    <mergeCell ref="F9:G9"/>
    <mergeCell ref="F10:G10"/>
    <mergeCell ref="A11:A15"/>
    <mergeCell ref="B11:E11"/>
    <mergeCell ref="F11:J11"/>
    <mergeCell ref="B12:E15"/>
    <mergeCell ref="F12:J15"/>
    <mergeCell ref="A2:J2"/>
    <mergeCell ref="A3:J3"/>
    <mergeCell ref="A4:B4"/>
    <mergeCell ref="C4:J4"/>
    <mergeCell ref="A5:B5"/>
    <mergeCell ref="C5:E5"/>
    <mergeCell ref="F5:G5"/>
    <mergeCell ref="H5:J5"/>
    <mergeCell ref="I59:J59"/>
    <mergeCell ref="I61:J61"/>
    <mergeCell ref="I62:J62"/>
    <mergeCell ref="C59:C60"/>
    <mergeCell ref="I60:J60"/>
    <mergeCell ref="A16:A63"/>
    <mergeCell ref="I25:J25"/>
    <mergeCell ref="I26:J26"/>
    <mergeCell ref="I27:J27"/>
    <mergeCell ref="I30:J30"/>
    <mergeCell ref="I31:J31"/>
    <mergeCell ref="I33:J33"/>
    <mergeCell ref="I35:J35"/>
    <mergeCell ref="I36:J36"/>
    <mergeCell ref="I37:J37"/>
    <mergeCell ref="I39:J39"/>
    <mergeCell ref="I38:J38"/>
    <mergeCell ref="I46:J46"/>
    <mergeCell ref="B58:B62"/>
    <mergeCell ref="I57:J57"/>
    <mergeCell ref="I58:J58"/>
    <mergeCell ref="C25:C30"/>
    <mergeCell ref="I49:J49"/>
    <mergeCell ref="I50:J50"/>
    <mergeCell ref="I19:J19"/>
    <mergeCell ref="I20:J20"/>
    <mergeCell ref="I21:J21"/>
    <mergeCell ref="I22:J22"/>
    <mergeCell ref="I42:J42"/>
    <mergeCell ref="I43:J43"/>
    <mergeCell ref="I44:J44"/>
    <mergeCell ref="I45:J45"/>
    <mergeCell ref="I28:J28"/>
    <mergeCell ref="I29:J29"/>
  </mergeCells>
  <phoneticPr fontId="4" type="noConversion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O60"/>
  <sheetViews>
    <sheetView topLeftCell="G38" workbookViewId="0">
      <selection activeCell="K59" sqref="K59"/>
    </sheetView>
  </sheetViews>
  <sheetFormatPr defaultRowHeight="14.4" x14ac:dyDescent="0.25"/>
  <cols>
    <col min="1" max="5" width="15.21875" customWidth="1"/>
    <col min="7" max="10" width="16.44140625" customWidth="1"/>
    <col min="11" max="11" width="17.5546875" customWidth="1"/>
    <col min="12" max="12" width="17.21875" customWidth="1"/>
    <col min="13" max="13" width="11.21875" style="9" customWidth="1"/>
    <col min="14" max="14" width="17.88671875" style="11" bestFit="1" customWidth="1"/>
    <col min="15" max="15" width="18.21875" customWidth="1"/>
  </cols>
  <sheetData>
    <row r="1" spans="1:14" x14ac:dyDescent="0.25">
      <c r="A1" s="118" t="s">
        <v>94</v>
      </c>
      <c r="B1" s="118"/>
      <c r="C1" s="118"/>
      <c r="D1" s="118"/>
      <c r="E1" s="118"/>
      <c r="G1" s="118" t="s">
        <v>103</v>
      </c>
      <c r="H1" s="118"/>
      <c r="I1" s="118"/>
      <c r="J1" s="118"/>
      <c r="K1" s="118"/>
    </row>
    <row r="2" spans="1:14" x14ac:dyDescent="0.25">
      <c r="A2" s="1" t="s">
        <v>26</v>
      </c>
      <c r="B2" s="1" t="s">
        <v>27</v>
      </c>
      <c r="C2" s="1" t="s">
        <v>4</v>
      </c>
      <c r="D2" s="1" t="s">
        <v>28</v>
      </c>
      <c r="E2" s="1" t="s">
        <v>29</v>
      </c>
      <c r="G2" s="1" t="s">
        <v>26</v>
      </c>
      <c r="H2" s="1" t="s">
        <v>27</v>
      </c>
      <c r="I2" s="1" t="s">
        <v>4</v>
      </c>
      <c r="J2" s="1" t="s">
        <v>28</v>
      </c>
      <c r="K2" s="1" t="s">
        <v>29</v>
      </c>
    </row>
    <row r="3" spans="1:14" x14ac:dyDescent="0.25">
      <c r="A3" s="1" t="s">
        <v>30</v>
      </c>
      <c r="B3" s="1" t="s">
        <v>31</v>
      </c>
      <c r="C3" s="1" t="s">
        <v>32</v>
      </c>
      <c r="D3" s="1" t="s">
        <v>33</v>
      </c>
      <c r="E3" s="1" t="s">
        <v>34</v>
      </c>
      <c r="G3" s="1" t="s">
        <v>30</v>
      </c>
      <c r="H3" s="1" t="s">
        <v>31</v>
      </c>
      <c r="I3" s="1" t="s">
        <v>32</v>
      </c>
      <c r="J3" s="1" t="s">
        <v>33</v>
      </c>
      <c r="K3" s="1" t="s">
        <v>34</v>
      </c>
      <c r="N3"/>
    </row>
    <row r="4" spans="1:14" x14ac:dyDescent="0.25">
      <c r="A4" s="2" t="s">
        <v>35</v>
      </c>
      <c r="B4" s="3" t="s">
        <v>36</v>
      </c>
      <c r="C4" s="4">
        <v>5734400</v>
      </c>
      <c r="D4" s="4">
        <v>6459973.2199999997</v>
      </c>
      <c r="E4" s="4">
        <v>6454973.2199999997</v>
      </c>
      <c r="G4" s="5" t="s">
        <v>35</v>
      </c>
      <c r="H4" s="1" t="s">
        <v>81</v>
      </c>
      <c r="I4" s="6">
        <v>7771600</v>
      </c>
      <c r="J4" s="6">
        <v>16461889.23</v>
      </c>
      <c r="K4" s="6">
        <v>16430458.23</v>
      </c>
      <c r="L4" s="8">
        <f>K4-E4</f>
        <v>9975485.0100000016</v>
      </c>
      <c r="M4" s="9">
        <f>L4/E4</f>
        <v>1.5453952588202995</v>
      </c>
    </row>
    <row r="5" spans="1:14" x14ac:dyDescent="0.25">
      <c r="A5" s="5" t="s">
        <v>37</v>
      </c>
      <c r="B5" s="1" t="s">
        <v>38</v>
      </c>
      <c r="C5" s="6">
        <v>0</v>
      </c>
      <c r="D5" s="6">
        <v>0</v>
      </c>
      <c r="E5" s="6">
        <v>0</v>
      </c>
      <c r="G5" s="5" t="s">
        <v>37</v>
      </c>
      <c r="H5" s="1" t="s">
        <v>82</v>
      </c>
      <c r="I5" s="6">
        <v>0</v>
      </c>
      <c r="J5" s="6">
        <v>0</v>
      </c>
      <c r="K5" s="6">
        <v>0</v>
      </c>
      <c r="L5" s="8">
        <f t="shared" ref="L5:L27" si="0">K5-E5</f>
        <v>0</v>
      </c>
      <c r="N5"/>
    </row>
    <row r="6" spans="1:14" x14ac:dyDescent="0.25">
      <c r="A6" s="5" t="s">
        <v>39</v>
      </c>
      <c r="B6" s="1" t="s">
        <v>40</v>
      </c>
      <c r="C6" s="6">
        <v>200000</v>
      </c>
      <c r="D6" s="6">
        <v>564950</v>
      </c>
      <c r="E6" s="6">
        <v>330784</v>
      </c>
      <c r="G6" s="5" t="s">
        <v>39</v>
      </c>
      <c r="H6" s="1" t="s">
        <v>83</v>
      </c>
      <c r="I6" s="6">
        <v>0</v>
      </c>
      <c r="J6" s="6">
        <v>633958.69999999995</v>
      </c>
      <c r="K6" s="6">
        <v>383295</v>
      </c>
      <c r="L6" s="8">
        <f t="shared" si="0"/>
        <v>52511</v>
      </c>
      <c r="M6" s="9">
        <f t="shared" ref="M6:M25" si="1">L6/E6</f>
        <v>0.15874709780400503</v>
      </c>
    </row>
    <row r="7" spans="1:14" x14ac:dyDescent="0.25">
      <c r="A7" s="2" t="s">
        <v>41</v>
      </c>
      <c r="B7" s="3" t="s">
        <v>42</v>
      </c>
      <c r="C7" s="4">
        <v>0</v>
      </c>
      <c r="D7" s="4">
        <v>0</v>
      </c>
      <c r="E7" s="4">
        <v>0</v>
      </c>
      <c r="G7" s="5" t="s">
        <v>41</v>
      </c>
      <c r="H7" s="1" t="s">
        <v>84</v>
      </c>
      <c r="I7" s="6">
        <v>0</v>
      </c>
      <c r="J7" s="6">
        <v>0</v>
      </c>
      <c r="K7" s="6">
        <v>0</v>
      </c>
      <c r="L7" s="8">
        <f t="shared" si="0"/>
        <v>0</v>
      </c>
      <c r="N7"/>
    </row>
    <row r="8" spans="1:14" x14ac:dyDescent="0.25">
      <c r="A8" s="5" t="s">
        <v>43</v>
      </c>
      <c r="B8" s="1" t="s">
        <v>44</v>
      </c>
      <c r="C8" s="6">
        <v>0</v>
      </c>
      <c r="D8" s="6">
        <v>0</v>
      </c>
      <c r="E8" s="6">
        <v>0</v>
      </c>
      <c r="G8" s="5" t="s">
        <v>43</v>
      </c>
      <c r="H8" s="1" t="s">
        <v>85</v>
      </c>
      <c r="I8" s="6">
        <v>0</v>
      </c>
      <c r="J8" s="6">
        <v>0</v>
      </c>
      <c r="K8" s="6">
        <v>0</v>
      </c>
      <c r="L8" s="8">
        <f t="shared" si="0"/>
        <v>0</v>
      </c>
      <c r="N8"/>
    </row>
    <row r="9" spans="1:14" x14ac:dyDescent="0.25">
      <c r="A9" s="5" t="s">
        <v>45</v>
      </c>
      <c r="B9" s="1" t="s">
        <v>46</v>
      </c>
      <c r="C9" s="6">
        <v>0</v>
      </c>
      <c r="D9" s="6">
        <v>0</v>
      </c>
      <c r="E9" s="6">
        <v>0</v>
      </c>
      <c r="G9" s="5" t="s">
        <v>45</v>
      </c>
      <c r="H9" s="1" t="s">
        <v>86</v>
      </c>
      <c r="I9" s="6">
        <v>0</v>
      </c>
      <c r="J9" s="6">
        <v>0</v>
      </c>
      <c r="K9" s="6">
        <v>0</v>
      </c>
      <c r="L9" s="8">
        <f t="shared" si="0"/>
        <v>0</v>
      </c>
      <c r="N9"/>
    </row>
    <row r="10" spans="1:14" x14ac:dyDescent="0.25">
      <c r="A10" s="5" t="s">
        <v>47</v>
      </c>
      <c r="B10" s="1" t="s">
        <v>48</v>
      </c>
      <c r="C10" s="6">
        <v>0</v>
      </c>
      <c r="D10" s="6">
        <v>127574.2</v>
      </c>
      <c r="E10" s="6">
        <v>132574.20000000001</v>
      </c>
      <c r="G10" s="5" t="s">
        <v>87</v>
      </c>
      <c r="H10" s="1" t="s">
        <v>36</v>
      </c>
      <c r="I10" s="6">
        <v>0</v>
      </c>
      <c r="J10" s="6">
        <v>178056</v>
      </c>
      <c r="K10" s="6">
        <v>178056</v>
      </c>
      <c r="L10" s="8">
        <f t="shared" si="0"/>
        <v>45481.799999999988</v>
      </c>
      <c r="M10" s="9">
        <f t="shared" si="1"/>
        <v>0.34306675054422342</v>
      </c>
    </row>
    <row r="11" spans="1:14" x14ac:dyDescent="0.25">
      <c r="A11" s="5" t="s">
        <v>49</v>
      </c>
      <c r="B11" s="1" t="s">
        <v>50</v>
      </c>
      <c r="C11" s="6">
        <v>39670700</v>
      </c>
      <c r="D11" s="6">
        <v>36177331.369999997</v>
      </c>
      <c r="E11" s="6">
        <v>36163851.369999997</v>
      </c>
      <c r="G11" s="5" t="s">
        <v>49</v>
      </c>
      <c r="H11" s="1" t="s">
        <v>38</v>
      </c>
      <c r="I11" s="6">
        <v>50796100</v>
      </c>
      <c r="J11" s="6">
        <v>67267966.260000005</v>
      </c>
      <c r="K11" s="6">
        <v>67060726.259999998</v>
      </c>
      <c r="L11" s="8">
        <f t="shared" si="0"/>
        <v>30896874.890000001</v>
      </c>
      <c r="M11" s="9">
        <f t="shared" si="1"/>
        <v>0.8543579768063847</v>
      </c>
    </row>
    <row r="12" spans="1:14" x14ac:dyDescent="0.25">
      <c r="A12" s="5" t="s">
        <v>51</v>
      </c>
      <c r="B12" s="1" t="s">
        <v>52</v>
      </c>
      <c r="C12" s="6">
        <v>168701800</v>
      </c>
      <c r="D12" s="6">
        <v>238955616.33000001</v>
      </c>
      <c r="E12" s="6">
        <v>233826276.84</v>
      </c>
      <c r="G12" s="5" t="s">
        <v>88</v>
      </c>
      <c r="H12" s="1" t="s">
        <v>40</v>
      </c>
      <c r="I12" s="6">
        <v>222951400</v>
      </c>
      <c r="J12" s="6">
        <v>265832751.44</v>
      </c>
      <c r="K12" s="6">
        <v>249340766.13</v>
      </c>
      <c r="L12" s="8">
        <f t="shared" si="0"/>
        <v>15514489.289999992</v>
      </c>
      <c r="M12" s="9">
        <f t="shared" si="1"/>
        <v>6.635049533212245E-2</v>
      </c>
    </row>
    <row r="13" spans="1:14" x14ac:dyDescent="0.25">
      <c r="A13" s="5" t="s">
        <v>53</v>
      </c>
      <c r="B13" s="1" t="s">
        <v>54</v>
      </c>
      <c r="C13" s="6">
        <v>0</v>
      </c>
      <c r="D13" s="6">
        <v>0</v>
      </c>
      <c r="E13" s="6">
        <v>0</v>
      </c>
      <c r="G13" s="5" t="s">
        <v>53</v>
      </c>
      <c r="H13" s="1" t="s">
        <v>42</v>
      </c>
      <c r="I13" s="6">
        <v>0</v>
      </c>
      <c r="J13" s="6">
        <v>0</v>
      </c>
      <c r="K13" s="6">
        <v>0</v>
      </c>
      <c r="L13" s="8">
        <f t="shared" si="0"/>
        <v>0</v>
      </c>
      <c r="N13"/>
    </row>
    <row r="14" spans="1:14" x14ac:dyDescent="0.25">
      <c r="A14" s="5" t="s">
        <v>55</v>
      </c>
      <c r="B14" s="1" t="s">
        <v>56</v>
      </c>
      <c r="C14" s="6">
        <v>0</v>
      </c>
      <c r="D14" s="6">
        <v>0</v>
      </c>
      <c r="E14" s="6">
        <v>0</v>
      </c>
      <c r="G14" s="5" t="s">
        <v>55</v>
      </c>
      <c r="H14" s="1" t="s">
        <v>44</v>
      </c>
      <c r="I14" s="6">
        <v>0</v>
      </c>
      <c r="J14" s="6">
        <v>0</v>
      </c>
      <c r="K14" s="6">
        <v>0</v>
      </c>
      <c r="L14" s="8">
        <f t="shared" si="0"/>
        <v>0</v>
      </c>
      <c r="N14"/>
    </row>
    <row r="15" spans="1:14" x14ac:dyDescent="0.25">
      <c r="A15" s="5" t="s">
        <v>57</v>
      </c>
      <c r="B15" s="1" t="s">
        <v>58</v>
      </c>
      <c r="C15" s="6">
        <v>9186000</v>
      </c>
      <c r="D15" s="6">
        <v>34121098.850000001</v>
      </c>
      <c r="E15" s="6">
        <v>34022098.850000001</v>
      </c>
      <c r="G15" s="5" t="s">
        <v>57</v>
      </c>
      <c r="H15" s="1" t="s">
        <v>46</v>
      </c>
      <c r="I15" s="6">
        <v>10109200</v>
      </c>
      <c r="J15" s="6">
        <v>36937924</v>
      </c>
      <c r="K15" s="6">
        <v>36937924</v>
      </c>
      <c r="L15" s="8">
        <f t="shared" si="0"/>
        <v>2915825.1499999985</v>
      </c>
      <c r="M15" s="9">
        <f t="shared" si="1"/>
        <v>8.5703858625994153E-2</v>
      </c>
    </row>
    <row r="16" spans="1:14" x14ac:dyDescent="0.25">
      <c r="A16" s="5" t="s">
        <v>59</v>
      </c>
      <c r="B16" s="1" t="s">
        <v>60</v>
      </c>
      <c r="C16" s="6">
        <v>0</v>
      </c>
      <c r="D16" s="6">
        <v>0</v>
      </c>
      <c r="E16" s="6">
        <v>0</v>
      </c>
      <c r="G16" s="5" t="s">
        <v>59</v>
      </c>
      <c r="H16" s="1" t="s">
        <v>48</v>
      </c>
      <c r="I16" s="6">
        <v>0</v>
      </c>
      <c r="J16" s="6">
        <v>0</v>
      </c>
      <c r="K16" s="6">
        <v>0</v>
      </c>
      <c r="L16" s="8">
        <f t="shared" si="0"/>
        <v>0</v>
      </c>
      <c r="N16"/>
    </row>
    <row r="17" spans="1:15" x14ac:dyDescent="0.25">
      <c r="A17" s="5" t="s">
        <v>61</v>
      </c>
      <c r="B17" s="1" t="s">
        <v>62</v>
      </c>
      <c r="C17" s="6">
        <v>0</v>
      </c>
      <c r="D17" s="6">
        <v>0</v>
      </c>
      <c r="E17" s="6">
        <v>0</v>
      </c>
      <c r="G17" s="5" t="s">
        <v>61</v>
      </c>
      <c r="H17" s="1" t="s">
        <v>50</v>
      </c>
      <c r="I17" s="6">
        <v>0</v>
      </c>
      <c r="J17" s="6">
        <v>0</v>
      </c>
      <c r="K17" s="6">
        <v>0</v>
      </c>
      <c r="L17" s="8">
        <f t="shared" si="0"/>
        <v>0</v>
      </c>
      <c r="N17"/>
    </row>
    <row r="18" spans="1:15" x14ac:dyDescent="0.25">
      <c r="A18" s="5" t="s">
        <v>63</v>
      </c>
      <c r="B18" s="1" t="s">
        <v>64</v>
      </c>
      <c r="C18" s="6">
        <v>0</v>
      </c>
      <c r="D18" s="6">
        <v>0</v>
      </c>
      <c r="E18" s="6">
        <v>0</v>
      </c>
      <c r="G18" s="5" t="s">
        <v>63</v>
      </c>
      <c r="H18" s="1" t="s">
        <v>52</v>
      </c>
      <c r="I18" s="6">
        <v>0</v>
      </c>
      <c r="J18" s="6">
        <v>0</v>
      </c>
      <c r="K18" s="6">
        <v>0</v>
      </c>
      <c r="L18" s="8">
        <f t="shared" si="0"/>
        <v>0</v>
      </c>
      <c r="N18"/>
    </row>
    <row r="19" spans="1:15" x14ac:dyDescent="0.25">
      <c r="A19" s="5" t="s">
        <v>65</v>
      </c>
      <c r="B19" s="1" t="s">
        <v>66</v>
      </c>
      <c r="C19" s="6">
        <v>0</v>
      </c>
      <c r="D19" s="6">
        <v>0</v>
      </c>
      <c r="E19" s="6">
        <v>0</v>
      </c>
      <c r="G19" s="5" t="s">
        <v>65</v>
      </c>
      <c r="H19" s="1" t="s">
        <v>54</v>
      </c>
      <c r="I19" s="6">
        <v>0</v>
      </c>
      <c r="J19" s="6">
        <v>0</v>
      </c>
      <c r="K19" s="6">
        <v>0</v>
      </c>
      <c r="L19" s="8">
        <f t="shared" si="0"/>
        <v>0</v>
      </c>
      <c r="N19"/>
    </row>
    <row r="20" spans="1:15" x14ac:dyDescent="0.25">
      <c r="A20" s="5" t="s">
        <v>67</v>
      </c>
      <c r="B20" s="1" t="s">
        <v>68</v>
      </c>
      <c r="C20" s="6">
        <v>0</v>
      </c>
      <c r="D20" s="6">
        <v>0</v>
      </c>
      <c r="E20" s="6">
        <v>0</v>
      </c>
      <c r="G20" s="5" t="s">
        <v>67</v>
      </c>
      <c r="H20" s="1" t="s">
        <v>56</v>
      </c>
      <c r="I20" s="6">
        <v>0</v>
      </c>
      <c r="J20" s="6">
        <v>0</v>
      </c>
      <c r="K20" s="6">
        <v>0</v>
      </c>
      <c r="L20" s="8">
        <f t="shared" si="0"/>
        <v>0</v>
      </c>
      <c r="N20"/>
    </row>
    <row r="21" spans="1:15" x14ac:dyDescent="0.25">
      <c r="A21" s="5" t="s">
        <v>69</v>
      </c>
      <c r="B21" s="1" t="s">
        <v>70</v>
      </c>
      <c r="C21" s="6">
        <v>0</v>
      </c>
      <c r="D21" s="6">
        <v>0</v>
      </c>
      <c r="E21" s="6">
        <v>0</v>
      </c>
      <c r="G21" s="5" t="s">
        <v>89</v>
      </c>
      <c r="H21" s="1" t="s">
        <v>58</v>
      </c>
      <c r="I21" s="6">
        <v>0</v>
      </c>
      <c r="J21" s="6">
        <v>0</v>
      </c>
      <c r="K21" s="6">
        <v>0</v>
      </c>
      <c r="L21" s="8">
        <f t="shared" si="0"/>
        <v>0</v>
      </c>
      <c r="N21"/>
    </row>
    <row r="22" spans="1:15" x14ac:dyDescent="0.25">
      <c r="A22" s="5" t="s">
        <v>71</v>
      </c>
      <c r="B22" s="1" t="s">
        <v>72</v>
      </c>
      <c r="C22" s="6">
        <v>0</v>
      </c>
      <c r="D22" s="6">
        <v>0</v>
      </c>
      <c r="E22" s="6">
        <v>0</v>
      </c>
      <c r="G22" s="5" t="s">
        <v>71</v>
      </c>
      <c r="H22" s="1" t="s">
        <v>60</v>
      </c>
      <c r="I22" s="6">
        <v>0</v>
      </c>
      <c r="J22" s="6">
        <v>0</v>
      </c>
      <c r="K22" s="6">
        <v>0</v>
      </c>
      <c r="L22" s="8">
        <f t="shared" si="0"/>
        <v>0</v>
      </c>
      <c r="N22"/>
    </row>
    <row r="23" spans="1:15" x14ac:dyDescent="0.25">
      <c r="A23" s="5" t="s">
        <v>73</v>
      </c>
      <c r="B23" s="1" t="s">
        <v>74</v>
      </c>
      <c r="C23" s="6">
        <v>0</v>
      </c>
      <c r="D23" s="6">
        <v>0</v>
      </c>
      <c r="E23" s="6">
        <v>0</v>
      </c>
      <c r="G23" s="5" t="s">
        <v>73</v>
      </c>
      <c r="H23" s="1" t="s">
        <v>62</v>
      </c>
      <c r="I23" s="6">
        <v>0</v>
      </c>
      <c r="J23" s="6">
        <v>0</v>
      </c>
      <c r="K23" s="6">
        <v>0</v>
      </c>
      <c r="L23" s="8">
        <f t="shared" si="0"/>
        <v>0</v>
      </c>
      <c r="N23"/>
    </row>
    <row r="24" spans="1:15" x14ac:dyDescent="0.25">
      <c r="A24" s="5"/>
      <c r="B24" s="1"/>
      <c r="C24" s="6"/>
      <c r="D24" s="6"/>
      <c r="E24" s="6"/>
      <c r="G24" s="5" t="s">
        <v>90</v>
      </c>
      <c r="H24" s="1" t="s">
        <v>64</v>
      </c>
      <c r="I24" s="6">
        <v>0</v>
      </c>
      <c r="J24" s="6">
        <v>0</v>
      </c>
      <c r="K24" s="6">
        <v>0</v>
      </c>
      <c r="L24" s="8">
        <f t="shared" si="0"/>
        <v>0</v>
      </c>
    </row>
    <row r="25" spans="1:15" x14ac:dyDescent="0.25">
      <c r="A25" s="5" t="s">
        <v>75</v>
      </c>
      <c r="B25" s="1" t="s">
        <v>76</v>
      </c>
      <c r="C25" s="6">
        <v>0</v>
      </c>
      <c r="D25" s="6">
        <v>2242161</v>
      </c>
      <c r="E25" s="6">
        <v>2242161</v>
      </c>
      <c r="G25" s="5" t="s">
        <v>91</v>
      </c>
      <c r="H25" s="1" t="s">
        <v>66</v>
      </c>
      <c r="I25" s="6">
        <v>0</v>
      </c>
      <c r="J25" s="6">
        <v>4448250</v>
      </c>
      <c r="K25" s="6">
        <v>4448250</v>
      </c>
      <c r="L25" s="8">
        <f t="shared" si="0"/>
        <v>2206089</v>
      </c>
      <c r="M25" s="9">
        <f t="shared" si="1"/>
        <v>0.98391194923112124</v>
      </c>
    </row>
    <row r="26" spans="1:15" x14ac:dyDescent="0.25">
      <c r="A26" s="5" t="s">
        <v>77</v>
      </c>
      <c r="B26" s="1" t="s">
        <v>78</v>
      </c>
      <c r="C26" s="6">
        <v>0</v>
      </c>
      <c r="D26" s="6">
        <v>0</v>
      </c>
      <c r="E26" s="6">
        <v>0</v>
      </c>
      <c r="G26" s="5" t="s">
        <v>92</v>
      </c>
      <c r="H26" s="1" t="s">
        <v>68</v>
      </c>
      <c r="I26" s="6">
        <v>0</v>
      </c>
      <c r="J26" s="6">
        <v>0</v>
      </c>
      <c r="K26" s="6">
        <v>0</v>
      </c>
      <c r="L26" s="8">
        <f t="shared" si="0"/>
        <v>0</v>
      </c>
    </row>
    <row r="27" spans="1:15" x14ac:dyDescent="0.25">
      <c r="A27" s="5" t="s">
        <v>79</v>
      </c>
      <c r="B27" s="1" t="s">
        <v>80</v>
      </c>
      <c r="C27" s="6">
        <v>0</v>
      </c>
      <c r="D27" s="6">
        <v>0</v>
      </c>
      <c r="E27" s="6">
        <v>0</v>
      </c>
      <c r="G27" s="5" t="s">
        <v>93</v>
      </c>
      <c r="H27" s="1" t="s">
        <v>70</v>
      </c>
      <c r="I27" s="6">
        <v>0</v>
      </c>
      <c r="J27" s="6">
        <v>0</v>
      </c>
      <c r="K27" s="6">
        <v>0</v>
      </c>
      <c r="L27" s="8">
        <f t="shared" si="0"/>
        <v>0</v>
      </c>
    </row>
    <row r="30" spans="1:15" x14ac:dyDescent="0.25">
      <c r="K30" s="12" t="str">
        <f>G2</f>
        <v>项目(按功能分类)</v>
      </c>
      <c r="L30" s="12" t="s">
        <v>104</v>
      </c>
      <c r="M30" s="12" t="s">
        <v>106</v>
      </c>
      <c r="N30" s="13" t="s">
        <v>107</v>
      </c>
      <c r="O30" s="14" t="s">
        <v>105</v>
      </c>
    </row>
    <row r="31" spans="1:15" x14ac:dyDescent="0.25">
      <c r="K31" s="12" t="s">
        <v>96</v>
      </c>
      <c r="L31" s="15">
        <f>K4</f>
        <v>16430458.23</v>
      </c>
      <c r="M31" s="13">
        <f>ROUND(L31/$L$38,4)</f>
        <v>4.3799999999999999E-2</v>
      </c>
      <c r="N31" s="13">
        <f>ROUND((L31-O31)/O31,4)</f>
        <v>1.5454000000000001</v>
      </c>
      <c r="O31" s="14">
        <f>E4</f>
        <v>6454973.2199999997</v>
      </c>
    </row>
    <row r="32" spans="1:15" x14ac:dyDescent="0.25">
      <c r="K32" s="12" t="s">
        <v>97</v>
      </c>
      <c r="L32" s="15">
        <f>K6</f>
        <v>383295</v>
      </c>
      <c r="M32" s="13">
        <f t="shared" ref="M32:M37" si="2">ROUND(L32/$L$38,4)</f>
        <v>1E-3</v>
      </c>
      <c r="N32" s="13">
        <f t="shared" ref="N32:N38" si="3">ROUND((L32-O32)/O32,4)</f>
        <v>0.15870000000000001</v>
      </c>
      <c r="O32" s="14">
        <f>E6</f>
        <v>330784</v>
      </c>
    </row>
    <row r="33" spans="1:15" x14ac:dyDescent="0.25">
      <c r="K33" s="12" t="s">
        <v>98</v>
      </c>
      <c r="L33" s="15">
        <f>K10</f>
        <v>178056</v>
      </c>
      <c r="M33" s="13">
        <f t="shared" si="2"/>
        <v>5.0000000000000001E-4</v>
      </c>
      <c r="N33" s="13">
        <f t="shared" si="3"/>
        <v>0.34310000000000002</v>
      </c>
      <c r="O33" s="14">
        <f>E10</f>
        <v>132574.20000000001</v>
      </c>
    </row>
    <row r="34" spans="1:15" x14ac:dyDescent="0.25">
      <c r="K34" s="12" t="s">
        <v>100</v>
      </c>
      <c r="L34" s="15">
        <f>K11</f>
        <v>67060726.259999998</v>
      </c>
      <c r="M34" s="13">
        <f t="shared" si="2"/>
        <v>0.1789</v>
      </c>
      <c r="N34" s="13">
        <f t="shared" si="3"/>
        <v>0.85440000000000005</v>
      </c>
      <c r="O34" s="14">
        <f>E11</f>
        <v>36163851.369999997</v>
      </c>
    </row>
    <row r="35" spans="1:15" x14ac:dyDescent="0.25">
      <c r="K35" s="12" t="s">
        <v>99</v>
      </c>
      <c r="L35" s="15">
        <f>K12</f>
        <v>249340766.13</v>
      </c>
      <c r="M35" s="13">
        <f t="shared" si="2"/>
        <v>0.6653</v>
      </c>
      <c r="N35" s="13">
        <f t="shared" si="3"/>
        <v>6.6400000000000001E-2</v>
      </c>
      <c r="O35" s="14">
        <f>E12</f>
        <v>233826276.84</v>
      </c>
    </row>
    <row r="36" spans="1:15" x14ac:dyDescent="0.25">
      <c r="K36" s="12" t="s">
        <v>101</v>
      </c>
      <c r="L36" s="15">
        <f>K15</f>
        <v>36937924</v>
      </c>
      <c r="M36" s="13">
        <f t="shared" si="2"/>
        <v>9.8599999999999993E-2</v>
      </c>
      <c r="N36" s="13">
        <f t="shared" si="3"/>
        <v>8.5699999999999998E-2</v>
      </c>
      <c r="O36" s="14">
        <f>E15</f>
        <v>34022098.850000001</v>
      </c>
    </row>
    <row r="37" spans="1:15" x14ac:dyDescent="0.25">
      <c r="K37" s="12" t="s">
        <v>102</v>
      </c>
      <c r="L37" s="15">
        <f>K25</f>
        <v>4448250</v>
      </c>
      <c r="M37" s="13">
        <f t="shared" si="2"/>
        <v>1.1900000000000001E-2</v>
      </c>
      <c r="N37" s="13">
        <f t="shared" si="3"/>
        <v>0.9839</v>
      </c>
      <c r="O37" s="14">
        <f>E25</f>
        <v>2242161</v>
      </c>
    </row>
    <row r="38" spans="1:15" x14ac:dyDescent="0.25">
      <c r="K38" s="12" t="s">
        <v>108</v>
      </c>
      <c r="L38" s="14">
        <f>SUBTOTAL(9,L31:L37)</f>
        <v>374779475.62</v>
      </c>
      <c r="M38" s="13">
        <f>SUBTOTAL(9,M31:M37)</f>
        <v>1</v>
      </c>
      <c r="N38" s="13">
        <f t="shared" si="3"/>
        <v>0.19670000000000001</v>
      </c>
      <c r="O38" s="14">
        <f>SUBTOTAL(9,O31:O37)</f>
        <v>313172719.48000002</v>
      </c>
    </row>
    <row r="40" spans="1:15" x14ac:dyDescent="0.25">
      <c r="A40" s="1" t="s">
        <v>109</v>
      </c>
      <c r="B40" s="1" t="s">
        <v>110</v>
      </c>
      <c r="C40" s="16" t="s">
        <v>111</v>
      </c>
      <c r="D40" s="16" t="s">
        <v>111</v>
      </c>
      <c r="E40" s="17">
        <v>374779475.62</v>
      </c>
      <c r="F40" s="5" t="s">
        <v>132</v>
      </c>
      <c r="G40" s="1" t="s">
        <v>121</v>
      </c>
      <c r="H40" s="16" t="s">
        <v>111</v>
      </c>
      <c r="I40" s="16" t="s">
        <v>111</v>
      </c>
      <c r="J40" s="17">
        <v>313172719.48000002</v>
      </c>
      <c r="K40" s="11"/>
      <c r="M40"/>
      <c r="N40"/>
    </row>
    <row r="41" spans="1:15" x14ac:dyDescent="0.25">
      <c r="A41" s="5" t="s">
        <v>112</v>
      </c>
      <c r="B41" s="1" t="s">
        <v>113</v>
      </c>
      <c r="C41" s="16" t="s">
        <v>111</v>
      </c>
      <c r="D41" s="16" t="s">
        <v>111</v>
      </c>
      <c r="E41" s="17">
        <v>91673997.620000005</v>
      </c>
      <c r="F41" s="5" t="s">
        <v>133</v>
      </c>
      <c r="G41" s="1" t="s">
        <v>123</v>
      </c>
      <c r="H41" s="16" t="s">
        <v>111</v>
      </c>
      <c r="I41" s="16" t="s">
        <v>111</v>
      </c>
      <c r="J41" s="17">
        <v>90795449.129999995</v>
      </c>
      <c r="K41" s="11"/>
      <c r="M41"/>
      <c r="N41"/>
    </row>
    <row r="42" spans="1:15" x14ac:dyDescent="0.25">
      <c r="A42" s="5" t="s">
        <v>114</v>
      </c>
      <c r="B42" s="1" t="s">
        <v>115</v>
      </c>
      <c r="C42" s="16" t="s">
        <v>111</v>
      </c>
      <c r="D42" s="16" t="s">
        <v>111</v>
      </c>
      <c r="E42" s="17">
        <v>187368140.09999999</v>
      </c>
      <c r="F42" s="5" t="s">
        <v>134</v>
      </c>
      <c r="G42" s="1" t="s">
        <v>125</v>
      </c>
      <c r="H42" s="16" t="s">
        <v>111</v>
      </c>
      <c r="I42" s="16" t="s">
        <v>111</v>
      </c>
      <c r="J42" s="17">
        <v>163149193.38</v>
      </c>
      <c r="K42" s="11"/>
      <c r="M42"/>
      <c r="N42"/>
    </row>
    <row r="43" spans="1:15" x14ac:dyDescent="0.25">
      <c r="A43" s="5" t="s">
        <v>116</v>
      </c>
      <c r="B43" s="1" t="s">
        <v>117</v>
      </c>
      <c r="C43" s="16" t="s">
        <v>111</v>
      </c>
      <c r="D43" s="16" t="s">
        <v>111</v>
      </c>
      <c r="E43" s="17">
        <v>81663869.239999995</v>
      </c>
      <c r="F43" s="5" t="s">
        <v>135</v>
      </c>
      <c r="G43" s="1" t="s">
        <v>127</v>
      </c>
      <c r="H43" s="16" t="s">
        <v>111</v>
      </c>
      <c r="I43" s="16" t="s">
        <v>111</v>
      </c>
      <c r="J43" s="17">
        <v>55566545.670000002</v>
      </c>
      <c r="K43" s="11"/>
      <c r="M43"/>
      <c r="N43"/>
    </row>
    <row r="44" spans="1:15" x14ac:dyDescent="0.25">
      <c r="A44" s="5" t="s">
        <v>118</v>
      </c>
      <c r="B44" s="1" t="s">
        <v>119</v>
      </c>
      <c r="C44" s="16" t="s">
        <v>111</v>
      </c>
      <c r="D44" s="16" t="s">
        <v>111</v>
      </c>
      <c r="E44" s="17">
        <v>0</v>
      </c>
      <c r="F44" s="5" t="s">
        <v>136</v>
      </c>
      <c r="G44" s="1" t="s">
        <v>129</v>
      </c>
      <c r="H44" s="16" t="s">
        <v>111</v>
      </c>
      <c r="I44" s="16" t="s">
        <v>111</v>
      </c>
      <c r="J44" s="17">
        <v>0</v>
      </c>
      <c r="K44" s="11"/>
      <c r="M44"/>
      <c r="N44"/>
    </row>
    <row r="45" spans="1:15" x14ac:dyDescent="0.25">
      <c r="A45" s="5" t="s">
        <v>120</v>
      </c>
      <c r="B45" s="1" t="s">
        <v>121</v>
      </c>
      <c r="C45" s="16" t="s">
        <v>111</v>
      </c>
      <c r="D45" s="16" t="s">
        <v>111</v>
      </c>
      <c r="E45" s="17">
        <v>0</v>
      </c>
      <c r="F45" s="5" t="s">
        <v>137</v>
      </c>
      <c r="G45" s="1" t="s">
        <v>131</v>
      </c>
      <c r="H45" s="16" t="s">
        <v>111</v>
      </c>
      <c r="I45" s="16" t="s">
        <v>111</v>
      </c>
      <c r="J45" s="17">
        <v>0</v>
      </c>
      <c r="K45" s="11"/>
      <c r="M45"/>
      <c r="N45"/>
    </row>
    <row r="46" spans="1:15" x14ac:dyDescent="0.25">
      <c r="A46" s="5" t="s">
        <v>122</v>
      </c>
      <c r="B46" s="1" t="s">
        <v>123</v>
      </c>
      <c r="C46" s="16" t="s">
        <v>111</v>
      </c>
      <c r="D46" s="16" t="s">
        <v>111</v>
      </c>
      <c r="E46" s="17">
        <v>14073468.66</v>
      </c>
      <c r="F46" s="5" t="s">
        <v>138</v>
      </c>
      <c r="G46" s="1" t="s">
        <v>139</v>
      </c>
      <c r="H46" s="16" t="s">
        <v>111</v>
      </c>
      <c r="I46" s="16" t="s">
        <v>111</v>
      </c>
      <c r="J46" s="17">
        <v>1419231.3</v>
      </c>
      <c r="K46" s="11"/>
      <c r="M46"/>
      <c r="N46"/>
    </row>
    <row r="47" spans="1:15" x14ac:dyDescent="0.25">
      <c r="A47" s="5" t="s">
        <v>124</v>
      </c>
      <c r="B47" s="1" t="s">
        <v>125</v>
      </c>
      <c r="C47" s="16" t="s">
        <v>111</v>
      </c>
      <c r="D47" s="16" t="s">
        <v>111</v>
      </c>
      <c r="E47" s="17">
        <v>0</v>
      </c>
      <c r="F47" s="5" t="s">
        <v>140</v>
      </c>
      <c r="G47" s="1" t="s">
        <v>141</v>
      </c>
      <c r="H47" s="16" t="s">
        <v>111</v>
      </c>
      <c r="I47" s="16" t="s">
        <v>111</v>
      </c>
      <c r="J47" s="17">
        <v>0</v>
      </c>
      <c r="K47" s="11"/>
      <c r="M47"/>
      <c r="N47"/>
    </row>
    <row r="48" spans="1:15" x14ac:dyDescent="0.25">
      <c r="A48" s="5" t="s">
        <v>126</v>
      </c>
      <c r="B48" s="1" t="s">
        <v>127</v>
      </c>
      <c r="C48" s="16" t="s">
        <v>111</v>
      </c>
      <c r="D48" s="16" t="s">
        <v>111</v>
      </c>
      <c r="E48" s="17">
        <v>0</v>
      </c>
      <c r="F48" s="5" t="s">
        <v>142</v>
      </c>
      <c r="G48" s="1" t="s">
        <v>143</v>
      </c>
      <c r="H48" s="16" t="s">
        <v>111</v>
      </c>
      <c r="I48" s="16" t="s">
        <v>111</v>
      </c>
      <c r="J48" s="17">
        <v>2242300</v>
      </c>
      <c r="K48" s="11"/>
      <c r="M48"/>
      <c r="N48"/>
    </row>
    <row r="49" spans="1:15" x14ac:dyDescent="0.25">
      <c r="A49" s="5" t="s">
        <v>128</v>
      </c>
      <c r="B49" s="1" t="s">
        <v>129</v>
      </c>
      <c r="C49" s="16" t="s">
        <v>111</v>
      </c>
      <c r="D49" s="16" t="s">
        <v>111</v>
      </c>
      <c r="E49" s="17">
        <v>0</v>
      </c>
      <c r="F49" s="5" t="s">
        <v>144</v>
      </c>
      <c r="G49" s="1" t="s">
        <v>145</v>
      </c>
      <c r="H49" s="16" t="s">
        <v>111</v>
      </c>
      <c r="I49" s="16" t="s">
        <v>111</v>
      </c>
      <c r="J49" s="17">
        <v>0</v>
      </c>
      <c r="K49" s="11"/>
      <c r="M49"/>
      <c r="N49"/>
    </row>
    <row r="50" spans="1:15" x14ac:dyDescent="0.25">
      <c r="A50" s="5" t="s">
        <v>130</v>
      </c>
      <c r="B50" s="1" t="s">
        <v>131</v>
      </c>
      <c r="C50" s="16" t="s">
        <v>111</v>
      </c>
      <c r="D50" s="16" t="s">
        <v>111</v>
      </c>
      <c r="E50" s="17">
        <v>0</v>
      </c>
      <c r="F50" s="5" t="s">
        <v>146</v>
      </c>
      <c r="G50" s="1" t="s">
        <v>147</v>
      </c>
      <c r="H50" s="16" t="s">
        <v>111</v>
      </c>
      <c r="I50" s="16" t="s">
        <v>111</v>
      </c>
      <c r="J50" s="17">
        <v>0</v>
      </c>
      <c r="K50" s="11"/>
      <c r="M50"/>
      <c r="N50"/>
    </row>
    <row r="51" spans="1:15" x14ac:dyDescent="0.25">
      <c r="K51" t="s">
        <v>148</v>
      </c>
      <c r="L51" t="str">
        <f>L30</f>
        <v>19年决算数</v>
      </c>
      <c r="M51" t="str">
        <f t="shared" ref="M51:O51" si="4">M30</f>
        <v>支出占比</v>
      </c>
      <c r="N51" t="str">
        <f t="shared" si="4"/>
        <v>增长率</v>
      </c>
      <c r="O51" t="str">
        <f t="shared" si="4"/>
        <v>18年决算数</v>
      </c>
    </row>
    <row r="52" spans="1:15" x14ac:dyDescent="0.25">
      <c r="K52" t="str">
        <f>F41</f>
        <v xml:space="preserve">    工资福利支出</v>
      </c>
      <c r="L52" s="10">
        <v>91673997.620000005</v>
      </c>
      <c r="M52" s="9">
        <f>ROUND(L52/$L$57,4)</f>
        <v>0.24460000000000001</v>
      </c>
      <c r="N52" s="13">
        <f>ROUND((L52-O52)/O52,4)</f>
        <v>9.7000000000000003E-3</v>
      </c>
      <c r="O52" s="10">
        <v>90795449.129999995</v>
      </c>
    </row>
    <row r="53" spans="1:15" x14ac:dyDescent="0.25">
      <c r="K53" t="str">
        <f>F42</f>
        <v xml:space="preserve">    商品和服务支出</v>
      </c>
      <c r="L53" s="10">
        <v>187368140.09999999</v>
      </c>
      <c r="M53" s="9">
        <f t="shared" ref="M53:M55" si="5">ROUND(L53/$L$57,4)</f>
        <v>0.49990000000000001</v>
      </c>
      <c r="N53" s="13">
        <f t="shared" ref="N53:N57" si="6">ROUND((L53-O53)/O53,4)</f>
        <v>0.1484</v>
      </c>
      <c r="O53" s="10">
        <v>163149193.38</v>
      </c>
    </row>
    <row r="54" spans="1:15" x14ac:dyDescent="0.25">
      <c r="K54" t="str">
        <f>F43</f>
        <v xml:space="preserve">    对个人和家庭的补助</v>
      </c>
      <c r="L54" s="10">
        <v>81663869.239999995</v>
      </c>
      <c r="M54" s="9">
        <f t="shared" si="5"/>
        <v>0.21790000000000001</v>
      </c>
      <c r="N54" s="13">
        <f t="shared" si="6"/>
        <v>0.46970000000000001</v>
      </c>
      <c r="O54" s="10">
        <v>55566545.670000002</v>
      </c>
    </row>
    <row r="55" spans="1:15" x14ac:dyDescent="0.25">
      <c r="K55" t="str">
        <f>F46</f>
        <v xml:space="preserve">    资本性支出</v>
      </c>
      <c r="L55" s="10">
        <v>14073468.66</v>
      </c>
      <c r="M55" s="9">
        <f t="shared" si="5"/>
        <v>3.7600000000000001E-2</v>
      </c>
      <c r="N55" s="13">
        <f t="shared" si="6"/>
        <v>8.9162999999999997</v>
      </c>
      <c r="O55" s="10">
        <v>1419231.3</v>
      </c>
    </row>
    <row r="56" spans="1:15" x14ac:dyDescent="0.25">
      <c r="K56" t="str">
        <f>F48</f>
        <v xml:space="preserve">    对企业补助</v>
      </c>
      <c r="L56" s="10"/>
      <c r="N56" s="13"/>
      <c r="O56" s="10">
        <f>J48</f>
        <v>2242300</v>
      </c>
    </row>
    <row r="57" spans="1:15" x14ac:dyDescent="0.25">
      <c r="L57" s="11">
        <f>SUBTOTAL(9,L52:L55)</f>
        <v>374779475.62000006</v>
      </c>
      <c r="M57" s="9">
        <f>SUBTOTAL(9,M52:M55)</f>
        <v>1</v>
      </c>
      <c r="N57" s="13">
        <f t="shared" si="6"/>
        <v>0.19670000000000001</v>
      </c>
      <c r="O57" s="11">
        <f>SUM(O52:O56)</f>
        <v>313172719.48000002</v>
      </c>
    </row>
    <row r="59" spans="1:15" x14ac:dyDescent="0.25">
      <c r="N59" s="11">
        <f>L57-O57</f>
        <v>61606756.140000045</v>
      </c>
    </row>
    <row r="60" spans="1:15" x14ac:dyDescent="0.25">
      <c r="N60" s="11">
        <f>N59/O57</f>
        <v>0.1967181440397921</v>
      </c>
    </row>
  </sheetData>
  <autoFilter ref="A40:O55" xr:uid="{00000000-0009-0000-0000-000004000000}"/>
  <mergeCells count="2">
    <mergeCell ref="A1:E1"/>
    <mergeCell ref="G1:K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N24"/>
  <sheetViews>
    <sheetView topLeftCell="F1" workbookViewId="0">
      <selection activeCell="L22" sqref="L22"/>
    </sheetView>
  </sheetViews>
  <sheetFormatPr defaultRowHeight="14.4" x14ac:dyDescent="0.25"/>
  <cols>
    <col min="1" max="1" width="20.21875" customWidth="1"/>
    <col min="2" max="2" width="0" hidden="1" customWidth="1"/>
    <col min="3" max="4" width="13.21875" hidden="1" customWidth="1"/>
    <col min="5" max="5" width="20.6640625" customWidth="1"/>
    <col min="6" max="6" width="19" customWidth="1"/>
    <col min="7" max="7" width="15.77734375" bestFit="1" customWidth="1"/>
    <col min="10" max="10" width="15.44140625" customWidth="1"/>
    <col min="11" max="11" width="15.77734375" bestFit="1" customWidth="1"/>
    <col min="12" max="13" width="15.77734375" style="9" customWidth="1"/>
    <col min="14" max="14" width="15.77734375" bestFit="1" customWidth="1"/>
  </cols>
  <sheetData>
    <row r="1" spans="1:14" x14ac:dyDescent="0.25">
      <c r="E1" t="s">
        <v>172</v>
      </c>
      <c r="F1" t="s">
        <v>173</v>
      </c>
    </row>
    <row r="2" spans="1:14" x14ac:dyDescent="0.25">
      <c r="A2" s="1" t="s">
        <v>149</v>
      </c>
      <c r="B2" s="1" t="s">
        <v>27</v>
      </c>
      <c r="C2" s="1" t="s">
        <v>4</v>
      </c>
      <c r="D2" s="1" t="s">
        <v>28</v>
      </c>
      <c r="E2" s="18" t="s">
        <v>29</v>
      </c>
      <c r="F2" s="18" t="str">
        <f>E14</f>
        <v>决算数</v>
      </c>
    </row>
    <row r="3" spans="1:14" x14ac:dyDescent="0.25">
      <c r="A3" s="1" t="s">
        <v>30</v>
      </c>
      <c r="B3" s="1" t="s">
        <v>31</v>
      </c>
      <c r="C3" s="1" t="s">
        <v>150</v>
      </c>
      <c r="D3" s="1" t="s">
        <v>151</v>
      </c>
      <c r="E3" s="18" t="s">
        <v>152</v>
      </c>
      <c r="F3" s="18" t="str">
        <f t="shared" ref="F3:F7" si="0">E15</f>
        <v>9</v>
      </c>
      <c r="J3" t="s">
        <v>176</v>
      </c>
      <c r="K3" t="s">
        <v>172</v>
      </c>
      <c r="L3" s="9" t="s">
        <v>177</v>
      </c>
      <c r="M3" s="9" t="s">
        <v>178</v>
      </c>
      <c r="N3" t="s">
        <v>173</v>
      </c>
    </row>
    <row r="4" spans="1:14" x14ac:dyDescent="0.25">
      <c r="A4" s="5" t="s">
        <v>153</v>
      </c>
      <c r="B4" s="1" t="s">
        <v>74</v>
      </c>
      <c r="C4" s="6">
        <v>159465100</v>
      </c>
      <c r="D4" s="6">
        <v>161874210.55000001</v>
      </c>
      <c r="E4" s="17">
        <v>160899142.99000001</v>
      </c>
      <c r="F4" s="17">
        <f t="shared" si="0"/>
        <v>146335422.59999999</v>
      </c>
      <c r="G4" s="8">
        <f>E4-F4</f>
        <v>14563720.390000015</v>
      </c>
      <c r="H4" s="9">
        <f>G4/F4</f>
        <v>9.952286419269217E-2</v>
      </c>
      <c r="J4" s="5" t="s">
        <v>153</v>
      </c>
      <c r="K4" s="10">
        <f>E4</f>
        <v>160899142.99000001</v>
      </c>
      <c r="L4" s="9">
        <f>K4/K9</f>
        <v>0.4293168475243303</v>
      </c>
      <c r="M4" s="9">
        <f>H4</f>
        <v>9.952286419269217E-2</v>
      </c>
      <c r="N4" s="10">
        <f>F4</f>
        <v>146335422.59999999</v>
      </c>
    </row>
    <row r="5" spans="1:14" x14ac:dyDescent="0.25">
      <c r="A5" s="5" t="s">
        <v>154</v>
      </c>
      <c r="B5" s="1" t="s">
        <v>76</v>
      </c>
      <c r="C5" s="6">
        <v>138865000</v>
      </c>
      <c r="D5" s="6">
        <v>94402898.849999994</v>
      </c>
      <c r="E5" s="17">
        <v>94402898.849999994</v>
      </c>
      <c r="F5" s="17">
        <f t="shared" si="0"/>
        <v>96013830.989999995</v>
      </c>
      <c r="G5" s="8">
        <f t="shared" ref="G5:G6" si="1">E5-F5</f>
        <v>-1610932.1400000006</v>
      </c>
      <c r="H5" s="9">
        <f t="shared" ref="H5:H7" si="2">G5/F5</f>
        <v>-1.6778125853219854E-2</v>
      </c>
      <c r="J5" s="5" t="s">
        <v>179</v>
      </c>
      <c r="K5" s="10">
        <f>E5</f>
        <v>94402898.849999994</v>
      </c>
      <c r="N5" s="10">
        <f>F5</f>
        <v>96013830.989999995</v>
      </c>
    </row>
    <row r="6" spans="1:14" x14ac:dyDescent="0.25">
      <c r="A6" s="5" t="s">
        <v>155</v>
      </c>
      <c r="B6" s="1" t="s">
        <v>78</v>
      </c>
      <c r="C6" s="6">
        <v>20600100</v>
      </c>
      <c r="D6" s="6">
        <v>67471311.700000003</v>
      </c>
      <c r="E6" s="17">
        <v>66496244.140000001</v>
      </c>
      <c r="F6" s="17">
        <f t="shared" si="0"/>
        <v>50321591.609999999</v>
      </c>
      <c r="G6" s="8">
        <f t="shared" si="1"/>
        <v>16174652.530000001</v>
      </c>
      <c r="H6" s="9">
        <f t="shared" si="2"/>
        <v>0.32142569446841074</v>
      </c>
      <c r="J6" s="5" t="s">
        <v>155</v>
      </c>
      <c r="K6" s="10">
        <f>E6</f>
        <v>66496244.140000001</v>
      </c>
      <c r="N6" s="10">
        <f>F6</f>
        <v>50321591.609999999</v>
      </c>
    </row>
    <row r="7" spans="1:14" x14ac:dyDescent="0.25">
      <c r="A7" s="5" t="s">
        <v>156</v>
      </c>
      <c r="B7" s="1" t="s">
        <v>80</v>
      </c>
      <c r="C7" s="6">
        <v>132163200</v>
      </c>
      <c r="D7" s="6">
        <v>229187976.91</v>
      </c>
      <c r="E7" s="17">
        <v>213182550.46000001</v>
      </c>
      <c r="F7" s="17">
        <f t="shared" si="0"/>
        <v>166837296.88</v>
      </c>
      <c r="G7" s="8">
        <f t="shared" ref="G7:G10" si="3">E7-F7</f>
        <v>46345253.580000013</v>
      </c>
      <c r="H7" s="9">
        <f t="shared" si="2"/>
        <v>0.2777871282183052</v>
      </c>
      <c r="J7" s="5" t="s">
        <v>156</v>
      </c>
      <c r="K7" s="10">
        <f>E7</f>
        <v>213182550.46000001</v>
      </c>
      <c r="L7" s="9">
        <f>K7/K9</f>
        <v>0.56882130513505524</v>
      </c>
      <c r="M7" s="9">
        <f>H7</f>
        <v>0.2777871282183052</v>
      </c>
      <c r="N7" s="10">
        <f>F7</f>
        <v>166837296.88</v>
      </c>
    </row>
    <row r="8" spans="1:14" x14ac:dyDescent="0.25">
      <c r="A8" s="5" t="s">
        <v>174</v>
      </c>
      <c r="B8" s="1" t="s">
        <v>157</v>
      </c>
      <c r="C8" s="6">
        <v>0</v>
      </c>
      <c r="D8" s="6">
        <v>0</v>
      </c>
      <c r="E8" s="17">
        <v>0</v>
      </c>
      <c r="F8" s="17">
        <v>166837296.88</v>
      </c>
      <c r="G8" s="8"/>
      <c r="J8" s="5" t="s">
        <v>175</v>
      </c>
      <c r="K8" s="10">
        <f>E10</f>
        <v>697782.17</v>
      </c>
      <c r="L8" s="9">
        <f>K8/K9</f>
        <v>1.8618473406145164E-3</v>
      </c>
    </row>
    <row r="9" spans="1:14" x14ac:dyDescent="0.25">
      <c r="A9" s="5" t="s">
        <v>158</v>
      </c>
      <c r="B9" s="1" t="s">
        <v>159</v>
      </c>
      <c r="C9" s="6">
        <v>0</v>
      </c>
      <c r="D9" s="6">
        <v>0</v>
      </c>
      <c r="E9" s="17">
        <v>0</v>
      </c>
      <c r="F9" s="17"/>
      <c r="K9" s="10">
        <f>K8+K7+K4</f>
        <v>374779475.62</v>
      </c>
      <c r="N9" s="10">
        <f>N8+N7+N4</f>
        <v>313172719.48000002</v>
      </c>
    </row>
    <row r="10" spans="1:14" x14ac:dyDescent="0.25">
      <c r="A10" s="5" t="s">
        <v>160</v>
      </c>
      <c r="B10" s="1" t="s">
        <v>161</v>
      </c>
      <c r="C10" s="6">
        <v>0</v>
      </c>
      <c r="D10" s="6">
        <v>698608.17</v>
      </c>
      <c r="E10" s="17">
        <v>697782.17</v>
      </c>
      <c r="F10" s="17"/>
      <c r="G10" s="8">
        <f t="shared" si="3"/>
        <v>697782.17</v>
      </c>
      <c r="H10" s="9"/>
    </row>
    <row r="11" spans="1:14" x14ac:dyDescent="0.25">
      <c r="A11" s="5" t="s">
        <v>162</v>
      </c>
      <c r="B11" s="1" t="s">
        <v>163</v>
      </c>
      <c r="C11" s="6">
        <v>0</v>
      </c>
      <c r="D11" s="6">
        <v>0</v>
      </c>
      <c r="E11" s="17">
        <v>0</v>
      </c>
      <c r="F11" s="17"/>
    </row>
    <row r="13" spans="1:14" x14ac:dyDescent="0.25">
      <c r="E13" t="s">
        <v>95</v>
      </c>
    </row>
    <row r="14" spans="1:14" x14ac:dyDescent="0.25">
      <c r="A14" s="1" t="s">
        <v>149</v>
      </c>
      <c r="B14" s="1" t="s">
        <v>27</v>
      </c>
      <c r="C14" s="1" t="s">
        <v>4</v>
      </c>
      <c r="D14" s="1" t="s">
        <v>164</v>
      </c>
      <c r="E14" s="18" t="s">
        <v>165</v>
      </c>
    </row>
    <row r="15" spans="1:14" x14ac:dyDescent="0.25">
      <c r="A15" s="1" t="s">
        <v>30</v>
      </c>
      <c r="B15" s="1" t="s">
        <v>31</v>
      </c>
      <c r="C15" s="1" t="s">
        <v>150</v>
      </c>
      <c r="D15" s="1" t="s">
        <v>151</v>
      </c>
      <c r="E15" s="18" t="s">
        <v>152</v>
      </c>
    </row>
    <row r="16" spans="1:14" x14ac:dyDescent="0.25">
      <c r="A16" s="2" t="s">
        <v>153</v>
      </c>
      <c r="B16" s="3" t="s">
        <v>157</v>
      </c>
      <c r="C16" s="4">
        <v>137715500</v>
      </c>
      <c r="D16" s="4">
        <v>147026594.66999999</v>
      </c>
      <c r="E16" s="19">
        <v>146335422.59999999</v>
      </c>
    </row>
    <row r="17" spans="1:5" x14ac:dyDescent="0.25">
      <c r="A17" s="5" t="s">
        <v>166</v>
      </c>
      <c r="B17" s="1" t="s">
        <v>159</v>
      </c>
      <c r="C17" s="6">
        <v>101595000</v>
      </c>
      <c r="D17" s="6">
        <v>96013830.989999995</v>
      </c>
      <c r="E17" s="17">
        <v>96013830.989999995</v>
      </c>
    </row>
    <row r="18" spans="1:5" x14ac:dyDescent="0.25">
      <c r="A18" s="5" t="s">
        <v>167</v>
      </c>
      <c r="B18" s="1" t="s">
        <v>161</v>
      </c>
      <c r="C18" s="6">
        <v>36120500</v>
      </c>
      <c r="D18" s="6">
        <v>51012763.68</v>
      </c>
      <c r="E18" s="17">
        <v>50321591.609999999</v>
      </c>
    </row>
    <row r="19" spans="1:5" x14ac:dyDescent="0.25">
      <c r="A19" s="2" t="s">
        <v>156</v>
      </c>
      <c r="B19" s="3" t="s">
        <v>163</v>
      </c>
      <c r="C19" s="4">
        <v>85777400</v>
      </c>
      <c r="D19" s="4">
        <v>171622110.30000001</v>
      </c>
      <c r="E19" s="19">
        <v>166837296.88</v>
      </c>
    </row>
    <row r="20" spans="1:5" x14ac:dyDescent="0.25">
      <c r="A20" s="5" t="s">
        <v>168</v>
      </c>
      <c r="B20" s="1" t="s">
        <v>169</v>
      </c>
      <c r="C20" s="6">
        <v>0</v>
      </c>
      <c r="D20" s="6">
        <v>0</v>
      </c>
      <c r="E20" s="17">
        <v>0</v>
      </c>
    </row>
    <row r="21" spans="1:5" x14ac:dyDescent="0.25">
      <c r="A21" s="5" t="s">
        <v>170</v>
      </c>
      <c r="B21" s="1" t="s">
        <v>171</v>
      </c>
      <c r="C21" s="6">
        <v>85777400</v>
      </c>
      <c r="D21" s="6">
        <v>171622110.30000001</v>
      </c>
      <c r="E21" s="17">
        <v>166837296.88</v>
      </c>
    </row>
    <row r="22" spans="1:5" x14ac:dyDescent="0.25">
      <c r="A22" s="5" t="s">
        <v>158</v>
      </c>
      <c r="B22" s="1" t="s">
        <v>110</v>
      </c>
      <c r="C22" s="6">
        <v>0</v>
      </c>
      <c r="D22" s="6">
        <v>0</v>
      </c>
      <c r="E22" s="17">
        <v>0</v>
      </c>
    </row>
    <row r="23" spans="1:5" x14ac:dyDescent="0.25">
      <c r="A23" s="5" t="s">
        <v>160</v>
      </c>
      <c r="B23" s="1" t="s">
        <v>113</v>
      </c>
      <c r="C23" s="6">
        <v>0</v>
      </c>
      <c r="D23" s="6">
        <v>0</v>
      </c>
      <c r="E23" s="17">
        <v>0</v>
      </c>
    </row>
    <row r="24" spans="1:5" x14ac:dyDescent="0.25">
      <c r="A24" s="5" t="s">
        <v>162</v>
      </c>
      <c r="B24" s="1" t="s">
        <v>115</v>
      </c>
      <c r="C24" s="6">
        <v>0</v>
      </c>
      <c r="D24" s="6">
        <v>0</v>
      </c>
      <c r="E24" s="17">
        <v>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S53"/>
  <sheetViews>
    <sheetView topLeftCell="I1" workbookViewId="0">
      <selection activeCell="R18" sqref="R18"/>
    </sheetView>
  </sheetViews>
  <sheetFormatPr defaultRowHeight="14.4" x14ac:dyDescent="0.25"/>
  <cols>
    <col min="1" max="1" width="11.77734375" customWidth="1"/>
    <col min="6" max="6" width="15.77734375" bestFit="1" customWidth="1"/>
    <col min="15" max="15" width="18.33203125" customWidth="1"/>
    <col min="16" max="16" width="17.88671875" style="11" bestFit="1" customWidth="1"/>
    <col min="17" max="18" width="17.88671875" style="11" customWidth="1"/>
    <col min="19" max="19" width="17.88671875" style="11" bestFit="1" customWidth="1"/>
  </cols>
  <sheetData>
    <row r="1" spans="1:19" x14ac:dyDescent="0.25">
      <c r="A1" s="122" t="s">
        <v>180</v>
      </c>
      <c r="B1" s="123" t="s">
        <v>185</v>
      </c>
      <c r="C1" s="123" t="s">
        <v>31</v>
      </c>
      <c r="D1" s="123" t="s">
        <v>31</v>
      </c>
      <c r="E1" s="123" t="s">
        <v>231</v>
      </c>
      <c r="F1" s="123" t="s">
        <v>31</v>
      </c>
      <c r="H1" s="122" t="s">
        <v>180</v>
      </c>
      <c r="I1" s="123" t="s">
        <v>185</v>
      </c>
      <c r="J1" s="123" t="s">
        <v>31</v>
      </c>
      <c r="K1" s="123" t="s">
        <v>31</v>
      </c>
      <c r="L1" s="123" t="s">
        <v>231</v>
      </c>
      <c r="M1" s="123" t="s">
        <v>31</v>
      </c>
      <c r="O1" s="12" t="s">
        <v>304</v>
      </c>
      <c r="P1" s="14" t="s">
        <v>305</v>
      </c>
      <c r="Q1" s="14" t="s">
        <v>177</v>
      </c>
      <c r="R1" s="14" t="s">
        <v>107</v>
      </c>
      <c r="S1" s="14" t="s">
        <v>306</v>
      </c>
    </row>
    <row r="2" spans="1:19" x14ac:dyDescent="0.25">
      <c r="A2" s="121" t="s">
        <v>31</v>
      </c>
      <c r="B2" s="120" t="s">
        <v>31</v>
      </c>
      <c r="C2" s="120" t="s">
        <v>31</v>
      </c>
      <c r="D2" s="120" t="s">
        <v>31</v>
      </c>
      <c r="E2" s="120" t="s">
        <v>232</v>
      </c>
      <c r="F2" s="120" t="s">
        <v>31</v>
      </c>
      <c r="H2" s="121" t="s">
        <v>31</v>
      </c>
      <c r="I2" s="120" t="s">
        <v>31</v>
      </c>
      <c r="J2" s="120" t="s">
        <v>31</v>
      </c>
      <c r="K2" s="120" t="s">
        <v>31</v>
      </c>
      <c r="L2" s="120" t="s">
        <v>232</v>
      </c>
      <c r="M2" s="120" t="s">
        <v>31</v>
      </c>
      <c r="O2" s="12" t="str">
        <f>A6</f>
        <v>工资福利支出</v>
      </c>
      <c r="P2" s="14">
        <f>F6</f>
        <v>88844804.540000007</v>
      </c>
      <c r="Q2" s="13">
        <f>ROUND(P2/$P$6,4)</f>
        <v>0.55220000000000002</v>
      </c>
      <c r="R2" s="13">
        <f>ROUND((P2-S2)/S2,4)</f>
        <v>-2.1499999999999998E-2</v>
      </c>
      <c r="S2" s="14">
        <f>M6</f>
        <v>90795449.129999995</v>
      </c>
    </row>
    <row r="3" spans="1:19" x14ac:dyDescent="0.25">
      <c r="A3" s="121" t="s">
        <v>31</v>
      </c>
      <c r="B3" s="120" t="s">
        <v>31</v>
      </c>
      <c r="C3" s="120" t="s">
        <v>31</v>
      </c>
      <c r="D3" s="120" t="s">
        <v>31</v>
      </c>
      <c r="E3" s="120" t="s">
        <v>233</v>
      </c>
      <c r="F3" s="120" t="s">
        <v>31</v>
      </c>
      <c r="H3" s="121" t="s">
        <v>31</v>
      </c>
      <c r="I3" s="120" t="s">
        <v>31</v>
      </c>
      <c r="J3" s="120" t="s">
        <v>31</v>
      </c>
      <c r="K3" s="120" t="s">
        <v>31</v>
      </c>
      <c r="L3" s="120" t="s">
        <v>233</v>
      </c>
      <c r="M3" s="120" t="s">
        <v>31</v>
      </c>
      <c r="O3" s="12" t="str">
        <f>A16</f>
        <v>商品和服务支出</v>
      </c>
      <c r="P3" s="14">
        <f>F16</f>
        <v>64104041.899999999</v>
      </c>
      <c r="Q3" s="13">
        <f t="shared" ref="Q3:Q5" si="0">ROUND(P3/$P$6,4)</f>
        <v>0.39839999999999998</v>
      </c>
      <c r="R3" s="13">
        <f t="shared" ref="R3:R6" si="1">ROUND((P3-S3)/S3,4)</f>
        <v>0.31090000000000001</v>
      </c>
      <c r="S3" s="14">
        <f>M16</f>
        <v>48902360.310000002</v>
      </c>
    </row>
    <row r="4" spans="1:19" x14ac:dyDescent="0.25">
      <c r="A4" s="121" t="s">
        <v>31</v>
      </c>
      <c r="B4" s="120" t="s">
        <v>186</v>
      </c>
      <c r="C4" s="120" t="s">
        <v>31</v>
      </c>
      <c r="D4" s="120" t="s">
        <v>31</v>
      </c>
      <c r="E4" s="20" t="s">
        <v>30</v>
      </c>
      <c r="F4" s="20" t="s">
        <v>19</v>
      </c>
      <c r="H4" s="121" t="s">
        <v>31</v>
      </c>
      <c r="I4" s="120" t="s">
        <v>186</v>
      </c>
      <c r="J4" s="120" t="s">
        <v>31</v>
      </c>
      <c r="K4" s="120" t="s">
        <v>31</v>
      </c>
      <c r="L4" s="20" t="s">
        <v>30</v>
      </c>
      <c r="M4" s="21" t="s">
        <v>19</v>
      </c>
      <c r="O4" s="12" t="str">
        <f>A42</f>
        <v>对个人和家庭的补助</v>
      </c>
      <c r="P4" s="14">
        <f>F42</f>
        <v>5558094.3099999996</v>
      </c>
      <c r="Q4" s="13">
        <f t="shared" si="0"/>
        <v>3.4500000000000003E-2</v>
      </c>
      <c r="R4" s="13">
        <f t="shared" si="1"/>
        <v>6.5100000000000005E-2</v>
      </c>
      <c r="S4" s="14">
        <f>M37</f>
        <v>5218381.8600000003</v>
      </c>
    </row>
    <row r="5" spans="1:19" x14ac:dyDescent="0.25">
      <c r="A5" s="121" t="s">
        <v>19</v>
      </c>
      <c r="B5" s="120" t="s">
        <v>31</v>
      </c>
      <c r="C5" s="120" t="s">
        <v>31</v>
      </c>
      <c r="D5" s="120" t="s">
        <v>31</v>
      </c>
      <c r="E5" s="20" t="s">
        <v>234</v>
      </c>
      <c r="F5" s="6">
        <v>160899142.99000001</v>
      </c>
      <c r="H5" s="121" t="s">
        <v>19</v>
      </c>
      <c r="I5" s="120" t="s">
        <v>31</v>
      </c>
      <c r="J5" s="120" t="s">
        <v>31</v>
      </c>
      <c r="K5" s="120" t="s">
        <v>31</v>
      </c>
      <c r="L5" s="20" t="s">
        <v>234</v>
      </c>
      <c r="M5" s="22">
        <v>146335422.59999999</v>
      </c>
      <c r="O5" s="12" t="str">
        <f>A49</f>
        <v>资本性支出</v>
      </c>
      <c r="P5" s="14">
        <f>F49</f>
        <v>2392202.2400000002</v>
      </c>
      <c r="Q5" s="13">
        <f t="shared" si="0"/>
        <v>1.49E-2</v>
      </c>
      <c r="R5" s="13">
        <f t="shared" si="1"/>
        <v>0.68559999999999999</v>
      </c>
      <c r="S5" s="14">
        <f>M42</f>
        <v>1419231.3</v>
      </c>
    </row>
    <row r="6" spans="1:19" x14ac:dyDescent="0.25">
      <c r="A6" s="119" t="s">
        <v>181</v>
      </c>
      <c r="B6" s="120" t="s">
        <v>187</v>
      </c>
      <c r="C6" s="120" t="s">
        <v>31</v>
      </c>
      <c r="D6" s="120" t="s">
        <v>31</v>
      </c>
      <c r="E6" s="20" t="s">
        <v>235</v>
      </c>
      <c r="F6" s="6">
        <v>88844804.540000007</v>
      </c>
      <c r="H6" s="119" t="s">
        <v>181</v>
      </c>
      <c r="I6" s="120" t="s">
        <v>187</v>
      </c>
      <c r="J6" s="120" t="s">
        <v>31</v>
      </c>
      <c r="K6" s="120" t="s">
        <v>31</v>
      </c>
      <c r="L6" s="20" t="s">
        <v>235</v>
      </c>
      <c r="M6" s="22">
        <v>90795449.129999995</v>
      </c>
      <c r="O6" s="12" t="s">
        <v>303</v>
      </c>
      <c r="P6" s="14">
        <f>SUBTOTAL(9,P2:P5)</f>
        <v>160899142.99000001</v>
      </c>
      <c r="Q6" s="33">
        <f>SUM(Q2:Q5)</f>
        <v>1</v>
      </c>
      <c r="R6" s="13">
        <f t="shared" si="1"/>
        <v>9.9500000000000005E-2</v>
      </c>
      <c r="S6" s="14">
        <f>SUBTOTAL(9,S2:S5)</f>
        <v>146335422.60000002</v>
      </c>
    </row>
    <row r="7" spans="1:19" x14ac:dyDescent="0.25">
      <c r="A7" s="119" t="s">
        <v>31</v>
      </c>
      <c r="B7" s="120" t="s">
        <v>188</v>
      </c>
      <c r="C7" s="120" t="s">
        <v>31</v>
      </c>
      <c r="D7" s="120" t="s">
        <v>31</v>
      </c>
      <c r="E7" s="20" t="s">
        <v>236</v>
      </c>
      <c r="F7" s="6">
        <v>15877705.109999999</v>
      </c>
      <c r="H7" s="119" t="s">
        <v>31</v>
      </c>
      <c r="I7" s="120" t="s">
        <v>188</v>
      </c>
      <c r="J7" s="120" t="s">
        <v>31</v>
      </c>
      <c r="K7" s="120" t="s">
        <v>31</v>
      </c>
      <c r="L7" s="20" t="s">
        <v>236</v>
      </c>
      <c r="M7" s="22">
        <v>13901280.08</v>
      </c>
    </row>
    <row r="8" spans="1:19" x14ac:dyDescent="0.25">
      <c r="A8" s="119" t="s">
        <v>31</v>
      </c>
      <c r="B8" s="120" t="s">
        <v>189</v>
      </c>
      <c r="C8" s="120" t="s">
        <v>31</v>
      </c>
      <c r="D8" s="120" t="s">
        <v>31</v>
      </c>
      <c r="E8" s="20" t="s">
        <v>32</v>
      </c>
      <c r="F8" s="6">
        <v>2303562.86</v>
      </c>
      <c r="H8" s="119" t="s">
        <v>31</v>
      </c>
      <c r="I8" s="120" t="s">
        <v>189</v>
      </c>
      <c r="J8" s="120" t="s">
        <v>31</v>
      </c>
      <c r="K8" s="120" t="s">
        <v>31</v>
      </c>
      <c r="L8" s="20" t="s">
        <v>32</v>
      </c>
      <c r="M8" s="22">
        <v>8308698.8600000003</v>
      </c>
      <c r="P8"/>
      <c r="Q8"/>
      <c r="R8"/>
      <c r="S8"/>
    </row>
    <row r="9" spans="1:19" x14ac:dyDescent="0.25">
      <c r="A9" s="119" t="s">
        <v>31</v>
      </c>
      <c r="B9" s="120" t="s">
        <v>190</v>
      </c>
      <c r="C9" s="120" t="s">
        <v>31</v>
      </c>
      <c r="D9" s="120" t="s">
        <v>31</v>
      </c>
      <c r="E9" s="20" t="s">
        <v>150</v>
      </c>
      <c r="F9" s="6">
        <v>4948241.34</v>
      </c>
      <c r="H9" s="119" t="s">
        <v>31</v>
      </c>
      <c r="I9" s="120" t="s">
        <v>190</v>
      </c>
      <c r="J9" s="120" t="s">
        <v>31</v>
      </c>
      <c r="K9" s="120" t="s">
        <v>31</v>
      </c>
      <c r="L9" s="20" t="s">
        <v>150</v>
      </c>
      <c r="M9" s="22">
        <v>44296340.909999996</v>
      </c>
      <c r="P9"/>
      <c r="Q9"/>
      <c r="R9"/>
      <c r="S9"/>
    </row>
    <row r="10" spans="1:19" x14ac:dyDescent="0.25">
      <c r="A10" s="119" t="s">
        <v>31</v>
      </c>
      <c r="B10" s="120" t="s">
        <v>191</v>
      </c>
      <c r="C10" s="120" t="s">
        <v>31</v>
      </c>
      <c r="D10" s="120" t="s">
        <v>31</v>
      </c>
      <c r="E10" s="20" t="s">
        <v>151</v>
      </c>
      <c r="F10" s="6">
        <v>10864983.66</v>
      </c>
      <c r="H10" s="119" t="s">
        <v>31</v>
      </c>
      <c r="I10" s="120" t="s">
        <v>258</v>
      </c>
      <c r="J10" s="120" t="s">
        <v>31</v>
      </c>
      <c r="K10" s="120" t="s">
        <v>31</v>
      </c>
      <c r="L10" s="20" t="s">
        <v>151</v>
      </c>
      <c r="M10" s="22">
        <v>7509028.4199999999</v>
      </c>
      <c r="P10"/>
      <c r="Q10"/>
      <c r="R10"/>
      <c r="S10"/>
    </row>
    <row r="11" spans="1:19" x14ac:dyDescent="0.25">
      <c r="A11" s="119" t="s">
        <v>31</v>
      </c>
      <c r="B11" s="120" t="s">
        <v>192</v>
      </c>
      <c r="C11" s="120" t="s">
        <v>31</v>
      </c>
      <c r="D11" s="120" t="s">
        <v>31</v>
      </c>
      <c r="E11" s="20" t="s">
        <v>152</v>
      </c>
      <c r="F11" s="6">
        <v>1083093</v>
      </c>
      <c r="H11" s="119" t="s">
        <v>31</v>
      </c>
      <c r="I11" s="120" t="s">
        <v>192</v>
      </c>
      <c r="J11" s="120" t="s">
        <v>31</v>
      </c>
      <c r="K11" s="120" t="s">
        <v>31</v>
      </c>
      <c r="L11" s="20" t="s">
        <v>152</v>
      </c>
      <c r="M11" s="22">
        <v>2153052.52</v>
      </c>
      <c r="P11"/>
      <c r="Q11"/>
      <c r="R11"/>
      <c r="S11"/>
    </row>
    <row r="12" spans="1:19" x14ac:dyDescent="0.25">
      <c r="A12" s="119" t="s">
        <v>31</v>
      </c>
      <c r="B12" s="120" t="s">
        <v>193</v>
      </c>
      <c r="C12" s="120" t="s">
        <v>31</v>
      </c>
      <c r="D12" s="120" t="s">
        <v>31</v>
      </c>
      <c r="E12" s="20" t="s">
        <v>237</v>
      </c>
      <c r="F12" s="6">
        <v>3977522.74</v>
      </c>
      <c r="H12" s="119" t="s">
        <v>31</v>
      </c>
      <c r="I12" s="120" t="s">
        <v>193</v>
      </c>
      <c r="J12" s="120" t="s">
        <v>31</v>
      </c>
      <c r="K12" s="120" t="s">
        <v>31</v>
      </c>
      <c r="L12" s="20" t="s">
        <v>237</v>
      </c>
      <c r="M12" s="22">
        <v>2777717.54</v>
      </c>
      <c r="P12"/>
      <c r="Q12"/>
      <c r="R12"/>
      <c r="S12"/>
    </row>
    <row r="13" spans="1:19" x14ac:dyDescent="0.25">
      <c r="A13" s="119" t="s">
        <v>31</v>
      </c>
      <c r="B13" s="120" t="s">
        <v>194</v>
      </c>
      <c r="C13" s="120" t="s">
        <v>31</v>
      </c>
      <c r="D13" s="120" t="s">
        <v>31</v>
      </c>
      <c r="E13" s="20" t="s">
        <v>239</v>
      </c>
      <c r="F13" s="6">
        <v>2558851.61</v>
      </c>
      <c r="H13" s="119" t="s">
        <v>31</v>
      </c>
      <c r="I13" s="120" t="s">
        <v>194</v>
      </c>
      <c r="J13" s="120" t="s">
        <v>31</v>
      </c>
      <c r="K13" s="120" t="s">
        <v>31</v>
      </c>
      <c r="L13" s="20" t="s">
        <v>239</v>
      </c>
      <c r="M13" s="22">
        <v>640410.41</v>
      </c>
      <c r="P13"/>
      <c r="Q13"/>
      <c r="R13"/>
      <c r="S13"/>
    </row>
    <row r="14" spans="1:19" x14ac:dyDescent="0.25">
      <c r="A14" s="119" t="s">
        <v>31</v>
      </c>
      <c r="B14" s="120" t="s">
        <v>195</v>
      </c>
      <c r="C14" s="120" t="s">
        <v>31</v>
      </c>
      <c r="D14" s="120" t="s">
        <v>31</v>
      </c>
      <c r="E14" s="20" t="s">
        <v>240</v>
      </c>
      <c r="F14" s="6">
        <v>14622563.27</v>
      </c>
      <c r="H14" s="119" t="s">
        <v>31</v>
      </c>
      <c r="I14" s="120" t="s">
        <v>195</v>
      </c>
      <c r="J14" s="120" t="s">
        <v>31</v>
      </c>
      <c r="K14" s="120" t="s">
        <v>31</v>
      </c>
      <c r="L14" s="20" t="s">
        <v>240</v>
      </c>
      <c r="M14" s="22">
        <v>7385457.8799999999</v>
      </c>
      <c r="P14"/>
      <c r="Q14"/>
      <c r="R14"/>
      <c r="S14"/>
    </row>
    <row r="15" spans="1:19" x14ac:dyDescent="0.25">
      <c r="A15" s="119" t="s">
        <v>31</v>
      </c>
      <c r="B15" s="120" t="s">
        <v>196</v>
      </c>
      <c r="C15" s="120" t="s">
        <v>31</v>
      </c>
      <c r="D15" s="120" t="s">
        <v>31</v>
      </c>
      <c r="E15" s="20" t="s">
        <v>242</v>
      </c>
      <c r="F15" s="6">
        <v>32608280.949999999</v>
      </c>
      <c r="H15" s="119" t="s">
        <v>31</v>
      </c>
      <c r="I15" s="120" t="s">
        <v>196</v>
      </c>
      <c r="J15" s="120" t="s">
        <v>31</v>
      </c>
      <c r="K15" s="120" t="s">
        <v>31</v>
      </c>
      <c r="L15" s="20" t="s">
        <v>242</v>
      </c>
      <c r="M15" s="22">
        <v>3823462.51</v>
      </c>
      <c r="P15"/>
      <c r="Q15"/>
      <c r="R15"/>
      <c r="S15"/>
    </row>
    <row r="16" spans="1:19" x14ac:dyDescent="0.25">
      <c r="A16" s="119" t="s">
        <v>182</v>
      </c>
      <c r="B16" s="120" t="s">
        <v>187</v>
      </c>
      <c r="C16" s="120" t="s">
        <v>31</v>
      </c>
      <c r="D16" s="120" t="s">
        <v>31</v>
      </c>
      <c r="E16" s="20" t="s">
        <v>243</v>
      </c>
      <c r="F16" s="6">
        <v>64104041.899999999</v>
      </c>
      <c r="H16" s="119" t="s">
        <v>182</v>
      </c>
      <c r="I16" s="120" t="s">
        <v>187</v>
      </c>
      <c r="J16" s="120" t="s">
        <v>31</v>
      </c>
      <c r="K16" s="120" t="s">
        <v>31</v>
      </c>
      <c r="L16" s="20" t="s">
        <v>243</v>
      </c>
      <c r="M16" s="22">
        <v>48902360.310000002</v>
      </c>
      <c r="P16"/>
      <c r="Q16"/>
      <c r="R16"/>
      <c r="S16"/>
    </row>
    <row r="17" spans="1:19" x14ac:dyDescent="0.25">
      <c r="A17" s="119" t="s">
        <v>31</v>
      </c>
      <c r="B17" s="120" t="s">
        <v>197</v>
      </c>
      <c r="C17" s="120" t="s">
        <v>31</v>
      </c>
      <c r="D17" s="120" t="s">
        <v>31</v>
      </c>
      <c r="E17" s="20" t="s">
        <v>244</v>
      </c>
      <c r="F17" s="6">
        <v>1299986.78</v>
      </c>
      <c r="H17" s="119" t="s">
        <v>31</v>
      </c>
      <c r="I17" s="120" t="s">
        <v>197</v>
      </c>
      <c r="J17" s="120" t="s">
        <v>31</v>
      </c>
      <c r="K17" s="120" t="s">
        <v>31</v>
      </c>
      <c r="L17" s="20" t="s">
        <v>244</v>
      </c>
      <c r="M17" s="22">
        <v>6260453.8200000003</v>
      </c>
    </row>
    <row r="18" spans="1:19" x14ac:dyDescent="0.25">
      <c r="A18" s="119" t="s">
        <v>31</v>
      </c>
      <c r="B18" s="120" t="s">
        <v>198</v>
      </c>
      <c r="C18" s="120" t="s">
        <v>31</v>
      </c>
      <c r="D18" s="120" t="s">
        <v>31</v>
      </c>
      <c r="E18" s="20" t="s">
        <v>245</v>
      </c>
      <c r="F18" s="6">
        <v>412856.93</v>
      </c>
      <c r="H18" s="119" t="s">
        <v>31</v>
      </c>
      <c r="I18" s="120" t="s">
        <v>198</v>
      </c>
      <c r="J18" s="120" t="s">
        <v>31</v>
      </c>
      <c r="K18" s="120" t="s">
        <v>31</v>
      </c>
      <c r="L18" s="20" t="s">
        <v>245</v>
      </c>
      <c r="M18" s="22">
        <v>570745.69999999995</v>
      </c>
      <c r="P18"/>
      <c r="Q18"/>
      <c r="R18"/>
      <c r="S18"/>
    </row>
    <row r="19" spans="1:19" x14ac:dyDescent="0.25">
      <c r="A19" s="119" t="s">
        <v>31</v>
      </c>
      <c r="B19" s="120" t="s">
        <v>199</v>
      </c>
      <c r="C19" s="120" t="s">
        <v>31</v>
      </c>
      <c r="D19" s="120" t="s">
        <v>31</v>
      </c>
      <c r="E19" s="20" t="s">
        <v>246</v>
      </c>
      <c r="F19" s="6">
        <v>28606</v>
      </c>
      <c r="H19" s="119" t="s">
        <v>31</v>
      </c>
      <c r="I19" s="120" t="s">
        <v>199</v>
      </c>
      <c r="J19" s="120" t="s">
        <v>31</v>
      </c>
      <c r="K19" s="120" t="s">
        <v>31</v>
      </c>
      <c r="L19" s="20" t="s">
        <v>246</v>
      </c>
      <c r="M19" s="22">
        <v>23200</v>
      </c>
      <c r="P19"/>
      <c r="Q19"/>
      <c r="R19"/>
      <c r="S19"/>
    </row>
    <row r="20" spans="1:19" x14ac:dyDescent="0.25">
      <c r="A20" s="119" t="s">
        <v>31</v>
      </c>
      <c r="B20" s="120" t="s">
        <v>200</v>
      </c>
      <c r="C20" s="120" t="s">
        <v>31</v>
      </c>
      <c r="D20" s="120" t="s">
        <v>31</v>
      </c>
      <c r="E20" s="20" t="s">
        <v>247</v>
      </c>
      <c r="F20" s="6">
        <v>3927.63</v>
      </c>
      <c r="H20" s="119" t="s">
        <v>31</v>
      </c>
      <c r="I20" s="120" t="s">
        <v>200</v>
      </c>
      <c r="J20" s="120" t="s">
        <v>31</v>
      </c>
      <c r="K20" s="120" t="s">
        <v>31</v>
      </c>
      <c r="L20" s="20" t="s">
        <v>247</v>
      </c>
      <c r="M20" s="22">
        <v>2600</v>
      </c>
      <c r="P20"/>
      <c r="Q20"/>
      <c r="R20"/>
      <c r="S20"/>
    </row>
    <row r="21" spans="1:19" x14ac:dyDescent="0.25">
      <c r="A21" s="119" t="s">
        <v>31</v>
      </c>
      <c r="B21" s="120" t="s">
        <v>201</v>
      </c>
      <c r="C21" s="120" t="s">
        <v>31</v>
      </c>
      <c r="D21" s="120" t="s">
        <v>31</v>
      </c>
      <c r="E21" s="20" t="s">
        <v>248</v>
      </c>
      <c r="F21" s="6">
        <v>70128.36</v>
      </c>
      <c r="H21" s="119" t="s">
        <v>31</v>
      </c>
      <c r="I21" s="120" t="s">
        <v>201</v>
      </c>
      <c r="J21" s="120" t="s">
        <v>31</v>
      </c>
      <c r="K21" s="120" t="s">
        <v>31</v>
      </c>
      <c r="L21" s="20" t="s">
        <v>248</v>
      </c>
      <c r="M21" s="22">
        <v>134046.99</v>
      </c>
      <c r="P21"/>
      <c r="Q21"/>
      <c r="R21"/>
      <c r="S21"/>
    </row>
    <row r="22" spans="1:19" x14ac:dyDescent="0.25">
      <c r="A22" s="119" t="s">
        <v>31</v>
      </c>
      <c r="B22" s="120" t="s">
        <v>202</v>
      </c>
      <c r="C22" s="120" t="s">
        <v>31</v>
      </c>
      <c r="D22" s="120" t="s">
        <v>31</v>
      </c>
      <c r="E22" s="20" t="s">
        <v>249</v>
      </c>
      <c r="F22" s="6">
        <v>511665.08</v>
      </c>
      <c r="H22" s="119" t="s">
        <v>31</v>
      </c>
      <c r="I22" s="120" t="s">
        <v>202</v>
      </c>
      <c r="J22" s="120" t="s">
        <v>31</v>
      </c>
      <c r="K22" s="120" t="s">
        <v>31</v>
      </c>
      <c r="L22" s="20" t="s">
        <v>249</v>
      </c>
      <c r="M22" s="22">
        <v>2117401.85</v>
      </c>
      <c r="P22"/>
      <c r="Q22"/>
      <c r="R22"/>
      <c r="S22"/>
    </row>
    <row r="23" spans="1:19" x14ac:dyDescent="0.25">
      <c r="A23" s="119" t="s">
        <v>31</v>
      </c>
      <c r="B23" s="120" t="s">
        <v>203</v>
      </c>
      <c r="C23" s="120" t="s">
        <v>31</v>
      </c>
      <c r="D23" s="120" t="s">
        <v>31</v>
      </c>
      <c r="E23" s="20" t="s">
        <v>250</v>
      </c>
      <c r="F23" s="6">
        <v>414105.54</v>
      </c>
      <c r="H23" s="119" t="s">
        <v>31</v>
      </c>
      <c r="I23" s="120" t="s">
        <v>203</v>
      </c>
      <c r="J23" s="120" t="s">
        <v>31</v>
      </c>
      <c r="K23" s="120" t="s">
        <v>31</v>
      </c>
      <c r="L23" s="20" t="s">
        <v>250</v>
      </c>
      <c r="M23" s="22">
        <v>338962.8</v>
      </c>
      <c r="P23"/>
      <c r="Q23"/>
      <c r="R23"/>
      <c r="S23"/>
    </row>
    <row r="24" spans="1:19" x14ac:dyDescent="0.25">
      <c r="A24" s="119" t="s">
        <v>31</v>
      </c>
      <c r="B24" s="120" t="s">
        <v>204</v>
      </c>
      <c r="C24" s="120" t="s">
        <v>31</v>
      </c>
      <c r="D24" s="120" t="s">
        <v>31</v>
      </c>
      <c r="E24" s="20" t="s">
        <v>251</v>
      </c>
      <c r="F24" s="6">
        <v>70000</v>
      </c>
      <c r="H24" s="119" t="s">
        <v>31</v>
      </c>
      <c r="I24" s="120" t="s">
        <v>205</v>
      </c>
      <c r="J24" s="120" t="s">
        <v>31</v>
      </c>
      <c r="K24" s="120" t="s">
        <v>31</v>
      </c>
      <c r="L24" s="20" t="s">
        <v>252</v>
      </c>
      <c r="M24" s="22">
        <v>2001575.74</v>
      </c>
      <c r="P24"/>
      <c r="Q24"/>
      <c r="R24"/>
      <c r="S24"/>
    </row>
    <row r="25" spans="1:19" x14ac:dyDescent="0.25">
      <c r="A25" s="119" t="s">
        <v>31</v>
      </c>
      <c r="B25" s="120" t="s">
        <v>205</v>
      </c>
      <c r="C25" s="120" t="s">
        <v>31</v>
      </c>
      <c r="D25" s="120" t="s">
        <v>31</v>
      </c>
      <c r="E25" s="20" t="s">
        <v>252</v>
      </c>
      <c r="F25" s="6">
        <v>757897.32</v>
      </c>
      <c r="H25" s="119" t="s">
        <v>31</v>
      </c>
      <c r="I25" s="120" t="s">
        <v>206</v>
      </c>
      <c r="J25" s="120" t="s">
        <v>31</v>
      </c>
      <c r="K25" s="120" t="s">
        <v>31</v>
      </c>
      <c r="L25" s="20" t="s">
        <v>253</v>
      </c>
      <c r="M25" s="22">
        <v>6171.5</v>
      </c>
      <c r="P25"/>
      <c r="Q25"/>
      <c r="R25"/>
      <c r="S25"/>
    </row>
    <row r="26" spans="1:19" x14ac:dyDescent="0.25">
      <c r="A26" s="119" t="s">
        <v>31</v>
      </c>
      <c r="B26" s="120" t="s">
        <v>206</v>
      </c>
      <c r="C26" s="120" t="s">
        <v>31</v>
      </c>
      <c r="D26" s="120" t="s">
        <v>31</v>
      </c>
      <c r="E26" s="20" t="s">
        <v>253</v>
      </c>
      <c r="F26" s="6">
        <v>2725</v>
      </c>
      <c r="H26" s="119" t="s">
        <v>31</v>
      </c>
      <c r="I26" s="120" t="s">
        <v>207</v>
      </c>
      <c r="J26" s="120" t="s">
        <v>31</v>
      </c>
      <c r="K26" s="120" t="s">
        <v>31</v>
      </c>
      <c r="L26" s="20" t="s">
        <v>254</v>
      </c>
      <c r="M26" s="22">
        <v>902680.82</v>
      </c>
      <c r="P26"/>
      <c r="Q26"/>
      <c r="R26"/>
      <c r="S26"/>
    </row>
    <row r="27" spans="1:19" x14ac:dyDescent="0.25">
      <c r="A27" s="119" t="s">
        <v>31</v>
      </c>
      <c r="B27" s="120" t="s">
        <v>207</v>
      </c>
      <c r="C27" s="120" t="s">
        <v>31</v>
      </c>
      <c r="D27" s="120" t="s">
        <v>31</v>
      </c>
      <c r="E27" s="20" t="s">
        <v>254</v>
      </c>
      <c r="F27" s="6">
        <v>707234.16</v>
      </c>
      <c r="H27" s="119" t="s">
        <v>31</v>
      </c>
      <c r="I27" s="120" t="s">
        <v>208</v>
      </c>
      <c r="J27" s="120" t="s">
        <v>31</v>
      </c>
      <c r="K27" s="120" t="s">
        <v>31</v>
      </c>
      <c r="L27" s="20" t="s">
        <v>255</v>
      </c>
      <c r="M27" s="22">
        <v>1276438.3</v>
      </c>
      <c r="P27"/>
      <c r="Q27"/>
      <c r="R27"/>
      <c r="S27"/>
    </row>
    <row r="28" spans="1:19" x14ac:dyDescent="0.25">
      <c r="A28" s="119" t="s">
        <v>31</v>
      </c>
      <c r="B28" s="120" t="s">
        <v>208</v>
      </c>
      <c r="C28" s="120" t="s">
        <v>31</v>
      </c>
      <c r="D28" s="120" t="s">
        <v>31</v>
      </c>
      <c r="E28" s="20" t="s">
        <v>255</v>
      </c>
      <c r="F28" s="6">
        <v>1354884</v>
      </c>
      <c r="H28" s="119" t="s">
        <v>31</v>
      </c>
      <c r="I28" s="120" t="s">
        <v>210</v>
      </c>
      <c r="J28" s="120" t="s">
        <v>31</v>
      </c>
      <c r="K28" s="120" t="s">
        <v>31</v>
      </c>
      <c r="L28" s="20" t="s">
        <v>81</v>
      </c>
      <c r="M28" s="22">
        <v>13001</v>
      </c>
      <c r="P28"/>
      <c r="Q28"/>
      <c r="R28"/>
      <c r="S28"/>
    </row>
    <row r="29" spans="1:19" x14ac:dyDescent="0.25">
      <c r="A29" s="119" t="s">
        <v>31</v>
      </c>
      <c r="B29" s="120" t="s">
        <v>209</v>
      </c>
      <c r="C29" s="120" t="s">
        <v>31</v>
      </c>
      <c r="D29" s="120" t="s">
        <v>31</v>
      </c>
      <c r="E29" s="20" t="s">
        <v>256</v>
      </c>
      <c r="F29" s="6">
        <v>7636</v>
      </c>
      <c r="H29" s="119" t="s">
        <v>31</v>
      </c>
      <c r="I29" s="120" t="s">
        <v>212</v>
      </c>
      <c r="J29" s="120" t="s">
        <v>31</v>
      </c>
      <c r="K29" s="120" t="s">
        <v>31</v>
      </c>
      <c r="L29" s="20" t="s">
        <v>83</v>
      </c>
      <c r="M29" s="22">
        <v>22477582.899999999</v>
      </c>
      <c r="P29"/>
      <c r="Q29"/>
      <c r="R29"/>
      <c r="S29"/>
    </row>
    <row r="30" spans="1:19" x14ac:dyDescent="0.25">
      <c r="A30" s="119" t="s">
        <v>31</v>
      </c>
      <c r="B30" s="120" t="s">
        <v>210</v>
      </c>
      <c r="C30" s="120" t="s">
        <v>31</v>
      </c>
      <c r="D30" s="120" t="s">
        <v>31</v>
      </c>
      <c r="E30" s="20" t="s">
        <v>81</v>
      </c>
      <c r="F30" s="6">
        <v>12930.5</v>
      </c>
      <c r="H30" s="119" t="s">
        <v>31</v>
      </c>
      <c r="I30" s="120" t="s">
        <v>214</v>
      </c>
      <c r="J30" s="120" t="s">
        <v>31</v>
      </c>
      <c r="K30" s="120" t="s">
        <v>31</v>
      </c>
      <c r="L30" s="20" t="s">
        <v>86</v>
      </c>
      <c r="M30" s="22">
        <v>7294720.1100000003</v>
      </c>
      <c r="P30"/>
      <c r="Q30"/>
      <c r="R30"/>
      <c r="S30"/>
    </row>
    <row r="31" spans="1:19" x14ac:dyDescent="0.25">
      <c r="A31" s="119" t="s">
        <v>31</v>
      </c>
      <c r="B31" s="120" t="s">
        <v>211</v>
      </c>
      <c r="C31" s="120" t="s">
        <v>31</v>
      </c>
      <c r="D31" s="120" t="s">
        <v>31</v>
      </c>
      <c r="E31" s="20" t="s">
        <v>82</v>
      </c>
      <c r="F31" s="6">
        <v>1117</v>
      </c>
      <c r="H31" s="119" t="s">
        <v>31</v>
      </c>
      <c r="I31" s="120" t="s">
        <v>215</v>
      </c>
      <c r="J31" s="120" t="s">
        <v>31</v>
      </c>
      <c r="K31" s="120" t="s">
        <v>31</v>
      </c>
      <c r="L31" s="20" t="s">
        <v>36</v>
      </c>
      <c r="M31" s="22">
        <v>2808633.11</v>
      </c>
      <c r="P31"/>
      <c r="Q31"/>
      <c r="R31"/>
      <c r="S31"/>
    </row>
    <row r="32" spans="1:19" x14ac:dyDescent="0.25">
      <c r="A32" s="119" t="s">
        <v>31</v>
      </c>
      <c r="B32" s="120" t="s">
        <v>212</v>
      </c>
      <c r="C32" s="120" t="s">
        <v>31</v>
      </c>
      <c r="D32" s="120" t="s">
        <v>31</v>
      </c>
      <c r="E32" s="20" t="s">
        <v>83</v>
      </c>
      <c r="F32" s="6">
        <v>43803356.390000001</v>
      </c>
      <c r="H32" s="119" t="s">
        <v>31</v>
      </c>
      <c r="I32" s="120" t="s">
        <v>216</v>
      </c>
      <c r="J32" s="120" t="s">
        <v>31</v>
      </c>
      <c r="K32" s="120" t="s">
        <v>31</v>
      </c>
      <c r="L32" s="20" t="s">
        <v>38</v>
      </c>
      <c r="M32" s="22">
        <v>648322.48</v>
      </c>
      <c r="P32"/>
      <c r="Q32"/>
      <c r="R32"/>
      <c r="S32"/>
    </row>
    <row r="33" spans="1:19" x14ac:dyDescent="0.25">
      <c r="A33" s="119" t="s">
        <v>31</v>
      </c>
      <c r="B33" s="120" t="s">
        <v>213</v>
      </c>
      <c r="C33" s="120" t="s">
        <v>31</v>
      </c>
      <c r="D33" s="120" t="s">
        <v>31</v>
      </c>
      <c r="E33" s="20" t="s">
        <v>85</v>
      </c>
      <c r="F33" s="6">
        <v>1434</v>
      </c>
      <c r="H33" s="119" t="s">
        <v>31</v>
      </c>
      <c r="I33" s="120" t="s">
        <v>217</v>
      </c>
      <c r="J33" s="120" t="s">
        <v>31</v>
      </c>
      <c r="K33" s="120" t="s">
        <v>31</v>
      </c>
      <c r="L33" s="20" t="s">
        <v>40</v>
      </c>
      <c r="M33" s="22">
        <v>796763.74</v>
      </c>
      <c r="P33"/>
      <c r="Q33"/>
      <c r="R33"/>
      <c r="S33"/>
    </row>
    <row r="34" spans="1:19" x14ac:dyDescent="0.25">
      <c r="A34" s="119" t="s">
        <v>31</v>
      </c>
      <c r="B34" s="120" t="s">
        <v>214</v>
      </c>
      <c r="C34" s="120" t="s">
        <v>31</v>
      </c>
      <c r="D34" s="120" t="s">
        <v>31</v>
      </c>
      <c r="E34" s="20" t="s">
        <v>86</v>
      </c>
      <c r="F34" s="6">
        <v>4490771.29</v>
      </c>
      <c r="H34" s="119" t="s">
        <v>31</v>
      </c>
      <c r="I34" s="120" t="s">
        <v>218</v>
      </c>
      <c r="J34" s="120" t="s">
        <v>31</v>
      </c>
      <c r="K34" s="120" t="s">
        <v>31</v>
      </c>
      <c r="L34" s="20" t="s">
        <v>42</v>
      </c>
      <c r="M34" s="22">
        <v>291242.88</v>
      </c>
      <c r="P34"/>
      <c r="Q34"/>
      <c r="R34"/>
      <c r="S34"/>
    </row>
    <row r="35" spans="1:19" x14ac:dyDescent="0.25">
      <c r="A35" s="119" t="s">
        <v>31</v>
      </c>
      <c r="B35" s="120" t="s">
        <v>215</v>
      </c>
      <c r="C35" s="120" t="s">
        <v>31</v>
      </c>
      <c r="D35" s="120" t="s">
        <v>31</v>
      </c>
      <c r="E35" s="20" t="s">
        <v>36</v>
      </c>
      <c r="F35" s="6">
        <v>1943227.34</v>
      </c>
      <c r="H35" s="119" t="s">
        <v>31</v>
      </c>
      <c r="I35" s="120" t="s">
        <v>219</v>
      </c>
      <c r="J35" s="120" t="s">
        <v>31</v>
      </c>
      <c r="K35" s="120" t="s">
        <v>31</v>
      </c>
      <c r="L35" s="20" t="s">
        <v>44</v>
      </c>
      <c r="M35" s="22">
        <v>22274.9</v>
      </c>
      <c r="P35"/>
      <c r="Q35"/>
      <c r="R35"/>
      <c r="S35"/>
    </row>
    <row r="36" spans="1:19" x14ac:dyDescent="0.25">
      <c r="A36" s="119" t="s">
        <v>31</v>
      </c>
      <c r="B36" s="120" t="s">
        <v>216</v>
      </c>
      <c r="C36" s="120" t="s">
        <v>31</v>
      </c>
      <c r="D36" s="120" t="s">
        <v>31</v>
      </c>
      <c r="E36" s="20" t="s">
        <v>38</v>
      </c>
      <c r="F36" s="6">
        <v>1430492.76</v>
      </c>
      <c r="H36" s="119" t="s">
        <v>31</v>
      </c>
      <c r="I36" s="120" t="s">
        <v>221</v>
      </c>
      <c r="J36" s="120" t="s">
        <v>31</v>
      </c>
      <c r="K36" s="120" t="s">
        <v>31</v>
      </c>
      <c r="L36" s="20" t="s">
        <v>48</v>
      </c>
      <c r="M36" s="22">
        <v>915541.67</v>
      </c>
      <c r="P36"/>
      <c r="Q36"/>
      <c r="R36"/>
      <c r="S36"/>
    </row>
    <row r="37" spans="1:19" x14ac:dyDescent="0.25">
      <c r="A37" s="119" t="s">
        <v>31</v>
      </c>
      <c r="B37" s="120" t="s">
        <v>217</v>
      </c>
      <c r="C37" s="120" t="s">
        <v>31</v>
      </c>
      <c r="D37" s="120" t="s">
        <v>31</v>
      </c>
      <c r="E37" s="20" t="s">
        <v>40</v>
      </c>
      <c r="F37" s="6">
        <v>1305304.8999999999</v>
      </c>
      <c r="H37" s="119" t="s">
        <v>183</v>
      </c>
      <c r="I37" s="120" t="s">
        <v>187</v>
      </c>
      <c r="J37" s="120" t="s">
        <v>31</v>
      </c>
      <c r="K37" s="120" t="s">
        <v>31</v>
      </c>
      <c r="L37" s="20" t="s">
        <v>50</v>
      </c>
      <c r="M37" s="22">
        <v>5218381.8600000003</v>
      </c>
      <c r="P37"/>
      <c r="Q37"/>
      <c r="R37"/>
      <c r="S37"/>
    </row>
    <row r="38" spans="1:19" x14ac:dyDescent="0.25">
      <c r="A38" s="119" t="s">
        <v>31</v>
      </c>
      <c r="B38" s="120" t="s">
        <v>218</v>
      </c>
      <c r="C38" s="120" t="s">
        <v>31</v>
      </c>
      <c r="D38" s="120" t="s">
        <v>31</v>
      </c>
      <c r="E38" s="20" t="s">
        <v>42</v>
      </c>
      <c r="F38" s="6">
        <v>190015.14</v>
      </c>
      <c r="H38" s="119" t="s">
        <v>31</v>
      </c>
      <c r="I38" s="120" t="s">
        <v>222</v>
      </c>
      <c r="J38" s="120" t="s">
        <v>31</v>
      </c>
      <c r="K38" s="120" t="s">
        <v>31</v>
      </c>
      <c r="L38" s="20" t="s">
        <v>52</v>
      </c>
      <c r="M38" s="22">
        <v>131162.23999999999</v>
      </c>
      <c r="P38"/>
      <c r="Q38"/>
      <c r="R38"/>
    </row>
    <row r="39" spans="1:19" x14ac:dyDescent="0.25">
      <c r="A39" s="119" t="s">
        <v>31</v>
      </c>
      <c r="B39" s="120" t="s">
        <v>219</v>
      </c>
      <c r="C39" s="120" t="s">
        <v>31</v>
      </c>
      <c r="D39" s="120" t="s">
        <v>31</v>
      </c>
      <c r="E39" s="20" t="s">
        <v>44</v>
      </c>
      <c r="F39" s="6">
        <v>23345</v>
      </c>
      <c r="H39" s="119" t="s">
        <v>31</v>
      </c>
      <c r="I39" s="120" t="s">
        <v>223</v>
      </c>
      <c r="J39" s="120" t="s">
        <v>31</v>
      </c>
      <c r="K39" s="120" t="s">
        <v>31</v>
      </c>
      <c r="L39" s="20" t="s">
        <v>54</v>
      </c>
      <c r="M39" s="22">
        <v>4859757.58</v>
      </c>
      <c r="P39"/>
      <c r="Q39"/>
      <c r="R39"/>
      <c r="S39"/>
    </row>
    <row r="40" spans="1:19" x14ac:dyDescent="0.25">
      <c r="A40" s="119" t="s">
        <v>31</v>
      </c>
      <c r="B40" s="120" t="s">
        <v>220</v>
      </c>
      <c r="C40" s="120" t="s">
        <v>31</v>
      </c>
      <c r="D40" s="120" t="s">
        <v>31</v>
      </c>
      <c r="E40" s="20" t="s">
        <v>46</v>
      </c>
      <c r="F40" s="6">
        <v>104786.52</v>
      </c>
      <c r="H40" s="119" t="s">
        <v>31</v>
      </c>
      <c r="I40" s="120" t="s">
        <v>225</v>
      </c>
      <c r="J40" s="120" t="s">
        <v>31</v>
      </c>
      <c r="K40" s="120" t="s">
        <v>31</v>
      </c>
      <c r="L40" s="20" t="s">
        <v>60</v>
      </c>
      <c r="M40" s="22">
        <v>10995</v>
      </c>
      <c r="P40"/>
      <c r="Q40"/>
      <c r="R40"/>
      <c r="S40"/>
    </row>
    <row r="41" spans="1:19" x14ac:dyDescent="0.25">
      <c r="A41" s="119" t="s">
        <v>31</v>
      </c>
      <c r="B41" s="120" t="s">
        <v>221</v>
      </c>
      <c r="C41" s="120" t="s">
        <v>31</v>
      </c>
      <c r="D41" s="120" t="s">
        <v>31</v>
      </c>
      <c r="E41" s="20" t="s">
        <v>48</v>
      </c>
      <c r="F41" s="6">
        <v>5155608.26</v>
      </c>
      <c r="H41" s="119" t="s">
        <v>31</v>
      </c>
      <c r="I41" s="120" t="s">
        <v>259</v>
      </c>
      <c r="J41" s="120" t="s">
        <v>31</v>
      </c>
      <c r="K41" s="120" t="s">
        <v>31</v>
      </c>
      <c r="L41" s="20" t="s">
        <v>72</v>
      </c>
      <c r="M41" s="22">
        <v>216467.04</v>
      </c>
      <c r="P41"/>
      <c r="Q41"/>
      <c r="R41"/>
      <c r="S41"/>
    </row>
    <row r="42" spans="1:19" x14ac:dyDescent="0.25">
      <c r="A42" s="119" t="s">
        <v>183</v>
      </c>
      <c r="B42" s="120" t="s">
        <v>187</v>
      </c>
      <c r="C42" s="120" t="s">
        <v>31</v>
      </c>
      <c r="D42" s="120" t="s">
        <v>31</v>
      </c>
      <c r="E42" s="20" t="s">
        <v>50</v>
      </c>
      <c r="F42" s="6">
        <v>5558094.3099999996</v>
      </c>
      <c r="H42" s="119" t="s">
        <v>184</v>
      </c>
      <c r="I42" s="120" t="s">
        <v>187</v>
      </c>
      <c r="J42" s="120" t="s">
        <v>31</v>
      </c>
      <c r="K42" s="120" t="s">
        <v>31</v>
      </c>
      <c r="L42" s="20" t="s">
        <v>127</v>
      </c>
      <c r="M42" s="22">
        <v>1419231.3</v>
      </c>
      <c r="P42"/>
      <c r="Q42"/>
      <c r="R42"/>
      <c r="S42"/>
    </row>
    <row r="43" spans="1:19" x14ac:dyDescent="0.25">
      <c r="A43" s="119" t="s">
        <v>31</v>
      </c>
      <c r="B43" s="120" t="s">
        <v>222</v>
      </c>
      <c r="C43" s="120" t="s">
        <v>31</v>
      </c>
      <c r="D43" s="120" t="s">
        <v>31</v>
      </c>
      <c r="E43" s="20" t="s">
        <v>52</v>
      </c>
      <c r="F43" s="6">
        <v>152668.24</v>
      </c>
      <c r="H43" s="119" t="s">
        <v>31</v>
      </c>
      <c r="I43" s="120" t="s">
        <v>229</v>
      </c>
      <c r="J43" s="120" t="s">
        <v>31</v>
      </c>
      <c r="K43" s="120" t="s">
        <v>31</v>
      </c>
      <c r="L43" s="20" t="s">
        <v>139</v>
      </c>
      <c r="M43" s="22">
        <v>1419231.3</v>
      </c>
    </row>
    <row r="44" spans="1:19" x14ac:dyDescent="0.25">
      <c r="A44" s="119" t="s">
        <v>31</v>
      </c>
      <c r="B44" s="120" t="s">
        <v>223</v>
      </c>
      <c r="C44" s="120" t="s">
        <v>31</v>
      </c>
      <c r="D44" s="120" t="s">
        <v>31</v>
      </c>
      <c r="E44" s="20" t="s">
        <v>54</v>
      </c>
      <c r="F44" s="6">
        <v>5323132.34</v>
      </c>
      <c r="P44"/>
      <c r="Q44"/>
      <c r="R44"/>
      <c r="S44"/>
    </row>
    <row r="45" spans="1:19" x14ac:dyDescent="0.25">
      <c r="A45" s="119" t="s">
        <v>31</v>
      </c>
      <c r="B45" s="120" t="s">
        <v>224</v>
      </c>
      <c r="C45" s="120" t="s">
        <v>31</v>
      </c>
      <c r="D45" s="120" t="s">
        <v>31</v>
      </c>
      <c r="E45" s="20" t="s">
        <v>58</v>
      </c>
      <c r="F45" s="6">
        <v>8960</v>
      </c>
      <c r="P45"/>
      <c r="Q45"/>
      <c r="R45"/>
      <c r="S45"/>
    </row>
    <row r="46" spans="1:19" x14ac:dyDescent="0.25">
      <c r="A46" s="119" t="s">
        <v>31</v>
      </c>
      <c r="B46" s="120" t="s">
        <v>225</v>
      </c>
      <c r="C46" s="120" t="s">
        <v>31</v>
      </c>
      <c r="D46" s="120" t="s">
        <v>31</v>
      </c>
      <c r="E46" s="20" t="s">
        <v>60</v>
      </c>
      <c r="F46" s="6">
        <v>11925</v>
      </c>
      <c r="P46"/>
      <c r="Q46"/>
      <c r="R46"/>
      <c r="S46"/>
    </row>
    <row r="47" spans="1:19" x14ac:dyDescent="0.25">
      <c r="A47" s="119" t="s">
        <v>31</v>
      </c>
      <c r="B47" s="120" t="s">
        <v>226</v>
      </c>
      <c r="C47" s="120" t="s">
        <v>31</v>
      </c>
      <c r="D47" s="120" t="s">
        <v>31</v>
      </c>
      <c r="E47" s="20" t="s">
        <v>64</v>
      </c>
      <c r="F47" s="6">
        <v>43975</v>
      </c>
      <c r="P47"/>
      <c r="Q47"/>
      <c r="R47"/>
      <c r="S47"/>
    </row>
    <row r="48" spans="1:19" x14ac:dyDescent="0.25">
      <c r="A48" s="119" t="s">
        <v>31</v>
      </c>
      <c r="B48" s="120" t="s">
        <v>227</v>
      </c>
      <c r="C48" s="120" t="s">
        <v>31</v>
      </c>
      <c r="D48" s="120" t="s">
        <v>31</v>
      </c>
      <c r="E48" s="20" t="s">
        <v>72</v>
      </c>
      <c r="F48" s="6">
        <v>17433.73</v>
      </c>
      <c r="P48"/>
      <c r="Q48"/>
      <c r="R48"/>
      <c r="S48"/>
    </row>
    <row r="49" spans="1:19" x14ac:dyDescent="0.25">
      <c r="A49" s="119" t="s">
        <v>184</v>
      </c>
      <c r="B49" s="120" t="s">
        <v>187</v>
      </c>
      <c r="C49" s="120" t="s">
        <v>31</v>
      </c>
      <c r="D49" s="120" t="s">
        <v>31</v>
      </c>
      <c r="E49" s="20" t="s">
        <v>127</v>
      </c>
      <c r="F49" s="6">
        <v>2392202.2400000002</v>
      </c>
      <c r="P49"/>
      <c r="Q49"/>
      <c r="R49"/>
      <c r="S49"/>
    </row>
    <row r="50" spans="1:19" x14ac:dyDescent="0.25">
      <c r="A50" s="119" t="s">
        <v>31</v>
      </c>
      <c r="B50" s="120" t="s">
        <v>228</v>
      </c>
      <c r="C50" s="120" t="s">
        <v>31</v>
      </c>
      <c r="D50" s="120" t="s">
        <v>31</v>
      </c>
      <c r="E50" s="20" t="s">
        <v>131</v>
      </c>
      <c r="F50" s="6">
        <v>688194.6</v>
      </c>
      <c r="S50"/>
    </row>
    <row r="51" spans="1:19" x14ac:dyDescent="0.25">
      <c r="A51" s="119" t="s">
        <v>31</v>
      </c>
      <c r="B51" s="120" t="s">
        <v>229</v>
      </c>
      <c r="C51" s="120" t="s">
        <v>31</v>
      </c>
      <c r="D51" s="120" t="s">
        <v>31</v>
      </c>
      <c r="E51" s="20" t="s">
        <v>139</v>
      </c>
      <c r="F51" s="6">
        <v>1439291.46</v>
      </c>
      <c r="P51"/>
      <c r="Q51"/>
      <c r="R51"/>
      <c r="S51"/>
    </row>
    <row r="52" spans="1:19" x14ac:dyDescent="0.25">
      <c r="A52" s="119" t="s">
        <v>31</v>
      </c>
      <c r="B52" s="120" t="s">
        <v>230</v>
      </c>
      <c r="C52" s="120" t="s">
        <v>31</v>
      </c>
      <c r="D52" s="120" t="s">
        <v>31</v>
      </c>
      <c r="E52" s="20" t="s">
        <v>257</v>
      </c>
      <c r="F52" s="6">
        <v>264716.18</v>
      </c>
      <c r="P52"/>
      <c r="Q52"/>
      <c r="R52"/>
      <c r="S52"/>
    </row>
    <row r="53" spans="1:19" x14ac:dyDescent="0.25">
      <c r="P53"/>
      <c r="Q53"/>
      <c r="R53"/>
      <c r="S53"/>
    </row>
  </sheetData>
  <mergeCells count="107">
    <mergeCell ref="E1:F1"/>
    <mergeCell ref="E2:F2"/>
    <mergeCell ref="E3:F3"/>
    <mergeCell ref="H1:H4"/>
    <mergeCell ref="I1:K3"/>
    <mergeCell ref="L1:M1"/>
    <mergeCell ref="L2:M2"/>
    <mergeCell ref="B11:D11"/>
    <mergeCell ref="B12:D12"/>
    <mergeCell ref="L3:M3"/>
    <mergeCell ref="I4:K4"/>
    <mergeCell ref="H5:K5"/>
    <mergeCell ref="H6:H15"/>
    <mergeCell ref="I6:K6"/>
    <mergeCell ref="I7:K7"/>
    <mergeCell ref="I8:K8"/>
    <mergeCell ref="I9:K9"/>
    <mergeCell ref="I10:K10"/>
    <mergeCell ref="I11:K11"/>
    <mergeCell ref="I12:K12"/>
    <mergeCell ref="I13:K13"/>
    <mergeCell ref="I14:K14"/>
    <mergeCell ref="I15:K15"/>
    <mergeCell ref="B13:D13"/>
    <mergeCell ref="B14:D14"/>
    <mergeCell ref="B4:D4"/>
    <mergeCell ref="A5:D5"/>
    <mergeCell ref="A6:A15"/>
    <mergeCell ref="B6:D6"/>
    <mergeCell ref="B7:D7"/>
    <mergeCell ref="B8:D8"/>
    <mergeCell ref="B9:D9"/>
    <mergeCell ref="B10:D10"/>
    <mergeCell ref="A1:A4"/>
    <mergeCell ref="B1:D3"/>
    <mergeCell ref="B15:D15"/>
    <mergeCell ref="B34:D34"/>
    <mergeCell ref="B35:D35"/>
    <mergeCell ref="B36:D36"/>
    <mergeCell ref="B37:D37"/>
    <mergeCell ref="B38:D38"/>
    <mergeCell ref="B39:D39"/>
    <mergeCell ref="B29:D29"/>
    <mergeCell ref="B30:D30"/>
    <mergeCell ref="B31:D31"/>
    <mergeCell ref="B52:D52"/>
    <mergeCell ref="A49:A52"/>
    <mergeCell ref="B49:D49"/>
    <mergeCell ref="B50:D50"/>
    <mergeCell ref="B51:D51"/>
    <mergeCell ref="B47:D47"/>
    <mergeCell ref="B48:D48"/>
    <mergeCell ref="B40:D40"/>
    <mergeCell ref="B41:D41"/>
    <mergeCell ref="A42:A48"/>
    <mergeCell ref="B42:D42"/>
    <mergeCell ref="B43:D43"/>
    <mergeCell ref="B44:D44"/>
    <mergeCell ref="B45:D45"/>
    <mergeCell ref="B46:D46"/>
    <mergeCell ref="A16:A41"/>
    <mergeCell ref="B16:D16"/>
    <mergeCell ref="B17:D17"/>
    <mergeCell ref="B18:D18"/>
    <mergeCell ref="B19:D19"/>
    <mergeCell ref="B20:D20"/>
    <mergeCell ref="B21:D21"/>
    <mergeCell ref="B22:D22"/>
    <mergeCell ref="B23:D23"/>
    <mergeCell ref="I32:K32"/>
    <mergeCell ref="I21:K21"/>
    <mergeCell ref="I22:K22"/>
    <mergeCell ref="I23:K23"/>
    <mergeCell ref="I24:K24"/>
    <mergeCell ref="I25:K25"/>
    <mergeCell ref="I26:K26"/>
    <mergeCell ref="B32:D32"/>
    <mergeCell ref="B33:D33"/>
    <mergeCell ref="B24:D24"/>
    <mergeCell ref="B25:D25"/>
    <mergeCell ref="B26:D26"/>
    <mergeCell ref="B27:D27"/>
    <mergeCell ref="B28:D28"/>
    <mergeCell ref="H42:H43"/>
    <mergeCell ref="I42:K42"/>
    <mergeCell ref="I43:K43"/>
    <mergeCell ref="I33:K33"/>
    <mergeCell ref="I34:K34"/>
    <mergeCell ref="I35:K35"/>
    <mergeCell ref="I36:K36"/>
    <mergeCell ref="H37:H41"/>
    <mergeCell ref="I37:K37"/>
    <mergeCell ref="I38:K38"/>
    <mergeCell ref="I39:K39"/>
    <mergeCell ref="I40:K40"/>
    <mergeCell ref="I41:K41"/>
    <mergeCell ref="H16:H36"/>
    <mergeCell ref="I16:K16"/>
    <mergeCell ref="I17:K17"/>
    <mergeCell ref="I18:K18"/>
    <mergeCell ref="I19:K19"/>
    <mergeCell ref="I20:K20"/>
    <mergeCell ref="I27:K27"/>
    <mergeCell ref="I28:K28"/>
    <mergeCell ref="I29:K29"/>
    <mergeCell ref="I30:K30"/>
    <mergeCell ref="I31:K3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I34"/>
  <sheetViews>
    <sheetView topLeftCell="A10" workbookViewId="0">
      <selection activeCell="E39" sqref="E39"/>
    </sheetView>
  </sheetViews>
  <sheetFormatPr defaultRowHeight="14.4" x14ac:dyDescent="0.25"/>
  <cols>
    <col min="1" max="1" width="25.109375" customWidth="1"/>
    <col min="2" max="2" width="11.33203125" bestFit="1" customWidth="1"/>
    <col min="3" max="4" width="12.5546875" customWidth="1"/>
    <col min="5" max="5" width="12.44140625" bestFit="1" customWidth="1"/>
    <col min="6" max="6" width="24.88671875" customWidth="1"/>
    <col min="7" max="7" width="11.33203125" bestFit="1" customWidth="1"/>
    <col min="8" max="9" width="13.21875" customWidth="1"/>
  </cols>
  <sheetData>
    <row r="1" spans="1:9" x14ac:dyDescent="0.25">
      <c r="A1" t="s">
        <v>301</v>
      </c>
      <c r="F1" t="s">
        <v>302</v>
      </c>
    </row>
    <row r="2" spans="1:9" x14ac:dyDescent="0.25">
      <c r="A2" s="24" t="s">
        <v>260</v>
      </c>
      <c r="B2" s="25" t="s">
        <v>234</v>
      </c>
      <c r="C2" s="26" t="s">
        <v>111</v>
      </c>
      <c r="D2" s="26" t="s">
        <v>111</v>
      </c>
      <c r="F2" s="24" t="s">
        <v>260</v>
      </c>
      <c r="G2" s="25" t="s">
        <v>234</v>
      </c>
      <c r="H2" s="26" t="s">
        <v>111</v>
      </c>
      <c r="I2" s="26" t="s">
        <v>111</v>
      </c>
    </row>
    <row r="3" spans="1:9" x14ac:dyDescent="0.25">
      <c r="A3" s="24" t="s">
        <v>261</v>
      </c>
      <c r="B3" s="25" t="s">
        <v>235</v>
      </c>
      <c r="C3" s="27">
        <v>53300</v>
      </c>
      <c r="D3" s="27">
        <v>104187.24</v>
      </c>
      <c r="F3" s="24" t="s">
        <v>281</v>
      </c>
      <c r="G3" s="25" t="s">
        <v>235</v>
      </c>
      <c r="H3" s="27">
        <v>100000</v>
      </c>
      <c r="I3" s="27">
        <v>82927.490000000005</v>
      </c>
    </row>
    <row r="4" spans="1:9" x14ac:dyDescent="0.25">
      <c r="A4" s="24" t="s">
        <v>262</v>
      </c>
      <c r="B4" s="25" t="s">
        <v>236</v>
      </c>
      <c r="C4" s="27">
        <v>0</v>
      </c>
      <c r="D4" s="27">
        <v>0</v>
      </c>
      <c r="F4" s="24" t="s">
        <v>282</v>
      </c>
      <c r="G4" s="25" t="s">
        <v>236</v>
      </c>
      <c r="H4" s="27">
        <v>0</v>
      </c>
      <c r="I4" s="27">
        <v>0</v>
      </c>
    </row>
    <row r="5" spans="1:9" x14ac:dyDescent="0.25">
      <c r="A5" s="24" t="s">
        <v>263</v>
      </c>
      <c r="B5" s="25" t="s">
        <v>32</v>
      </c>
      <c r="C5" s="27">
        <v>48300</v>
      </c>
      <c r="D5" s="27">
        <v>103070.24</v>
      </c>
      <c r="F5" s="24" t="s">
        <v>283</v>
      </c>
      <c r="G5" s="25" t="s">
        <v>32</v>
      </c>
      <c r="H5" s="27">
        <v>90000</v>
      </c>
      <c r="I5" s="27">
        <v>82927.490000000005</v>
      </c>
    </row>
    <row r="6" spans="1:9" x14ac:dyDescent="0.25">
      <c r="A6" s="24" t="s">
        <v>264</v>
      </c>
      <c r="B6" s="25" t="s">
        <v>33</v>
      </c>
      <c r="C6" s="27">
        <v>0</v>
      </c>
      <c r="D6" s="27">
        <v>0</v>
      </c>
      <c r="F6" s="24" t="s">
        <v>284</v>
      </c>
      <c r="G6" s="25" t="s">
        <v>33</v>
      </c>
      <c r="H6" s="27">
        <v>0</v>
      </c>
      <c r="I6" s="27">
        <v>0</v>
      </c>
    </row>
    <row r="7" spans="1:9" x14ac:dyDescent="0.25">
      <c r="A7" s="24" t="s">
        <v>265</v>
      </c>
      <c r="B7" s="25" t="s">
        <v>34</v>
      </c>
      <c r="C7" s="27">
        <v>48300</v>
      </c>
      <c r="D7" s="27">
        <v>103070.24</v>
      </c>
      <c r="F7" s="24" t="s">
        <v>285</v>
      </c>
      <c r="G7" s="25" t="s">
        <v>34</v>
      </c>
      <c r="H7" s="27">
        <v>90000</v>
      </c>
      <c r="I7" s="27">
        <v>82927.490000000005</v>
      </c>
    </row>
    <row r="8" spans="1:9" x14ac:dyDescent="0.25">
      <c r="A8" s="24" t="s">
        <v>266</v>
      </c>
      <c r="B8" s="25" t="s">
        <v>150</v>
      </c>
      <c r="C8" s="27">
        <v>5000</v>
      </c>
      <c r="D8" s="27">
        <v>1117</v>
      </c>
      <c r="F8" s="24" t="s">
        <v>286</v>
      </c>
      <c r="G8" s="25" t="s">
        <v>150</v>
      </c>
      <c r="H8" s="27">
        <v>10000</v>
      </c>
      <c r="I8" s="27">
        <v>0</v>
      </c>
    </row>
    <row r="9" spans="1:9" x14ac:dyDescent="0.25">
      <c r="A9" s="24" t="s">
        <v>267</v>
      </c>
      <c r="B9" s="25" t="s">
        <v>151</v>
      </c>
      <c r="C9" s="27">
        <v>5000</v>
      </c>
      <c r="D9" s="27">
        <v>1117</v>
      </c>
      <c r="F9" s="24" t="s">
        <v>287</v>
      </c>
      <c r="G9" s="25" t="s">
        <v>151</v>
      </c>
      <c r="H9" s="27">
        <v>10000</v>
      </c>
      <c r="I9" s="27">
        <v>0</v>
      </c>
    </row>
    <row r="10" spans="1:9" x14ac:dyDescent="0.25">
      <c r="A10" s="24" t="s">
        <v>268</v>
      </c>
      <c r="B10" s="25" t="s">
        <v>152</v>
      </c>
      <c r="C10" s="27">
        <v>0</v>
      </c>
      <c r="D10" s="27">
        <v>0</v>
      </c>
      <c r="F10" s="24" t="s">
        <v>288</v>
      </c>
      <c r="G10" s="25" t="s">
        <v>152</v>
      </c>
      <c r="H10" s="27">
        <v>0</v>
      </c>
      <c r="I10" s="27">
        <v>0</v>
      </c>
    </row>
    <row r="11" spans="1:9" x14ac:dyDescent="0.25">
      <c r="A11" s="24" t="s">
        <v>269</v>
      </c>
      <c r="B11" s="25" t="s">
        <v>237</v>
      </c>
      <c r="C11" s="27">
        <v>0</v>
      </c>
      <c r="D11" s="27">
        <v>0</v>
      </c>
      <c r="F11" s="24" t="s">
        <v>289</v>
      </c>
      <c r="G11" s="25" t="s">
        <v>237</v>
      </c>
      <c r="H11" s="27">
        <v>0</v>
      </c>
      <c r="I11" s="27">
        <v>0</v>
      </c>
    </row>
    <row r="12" spans="1:9" hidden="1" x14ac:dyDescent="0.25">
      <c r="A12" s="24" t="s">
        <v>270</v>
      </c>
      <c r="B12" s="25" t="s">
        <v>238</v>
      </c>
      <c r="C12" s="26" t="s">
        <v>111</v>
      </c>
      <c r="D12" s="26" t="s">
        <v>111</v>
      </c>
      <c r="F12" s="24" t="s">
        <v>290</v>
      </c>
      <c r="G12" s="25" t="s">
        <v>238</v>
      </c>
      <c r="H12" s="26" t="s">
        <v>111</v>
      </c>
      <c r="I12" s="26" t="s">
        <v>111</v>
      </c>
    </row>
    <row r="13" spans="1:9" hidden="1" x14ac:dyDescent="0.25">
      <c r="A13" s="24" t="s">
        <v>271</v>
      </c>
      <c r="B13" s="25" t="s">
        <v>239</v>
      </c>
      <c r="C13" s="26" t="s">
        <v>111</v>
      </c>
      <c r="D13" s="28">
        <v>0</v>
      </c>
      <c r="F13" s="24" t="s">
        <v>291</v>
      </c>
      <c r="G13" s="25" t="s">
        <v>239</v>
      </c>
      <c r="H13" s="26" t="s">
        <v>111</v>
      </c>
      <c r="I13" s="28">
        <v>0</v>
      </c>
    </row>
    <row r="14" spans="1:9" hidden="1" x14ac:dyDescent="0.25">
      <c r="A14" s="24" t="s">
        <v>272</v>
      </c>
      <c r="B14" s="25" t="s">
        <v>240</v>
      </c>
      <c r="C14" s="26" t="s">
        <v>111</v>
      </c>
      <c r="D14" s="28">
        <v>0</v>
      </c>
      <c r="F14" s="24" t="s">
        <v>292</v>
      </c>
      <c r="G14" s="25" t="s">
        <v>240</v>
      </c>
      <c r="H14" s="26" t="s">
        <v>111</v>
      </c>
      <c r="I14" s="28">
        <v>0</v>
      </c>
    </row>
    <row r="15" spans="1:9" hidden="1" x14ac:dyDescent="0.25">
      <c r="A15" s="24" t="s">
        <v>273</v>
      </c>
      <c r="B15" s="25" t="s">
        <v>241</v>
      </c>
      <c r="C15" s="26" t="s">
        <v>111</v>
      </c>
      <c r="D15" s="28">
        <v>0</v>
      </c>
      <c r="F15" s="24" t="s">
        <v>293</v>
      </c>
      <c r="G15" s="25" t="s">
        <v>241</v>
      </c>
      <c r="H15" s="26" t="s">
        <v>111</v>
      </c>
      <c r="I15" s="28">
        <v>0</v>
      </c>
    </row>
    <row r="16" spans="1:9" hidden="1" x14ac:dyDescent="0.25">
      <c r="A16" s="24" t="s">
        <v>274</v>
      </c>
      <c r="B16" s="25" t="s">
        <v>242</v>
      </c>
      <c r="C16" s="26" t="s">
        <v>111</v>
      </c>
      <c r="D16" s="28">
        <v>4</v>
      </c>
      <c r="F16" s="24" t="s">
        <v>294</v>
      </c>
      <c r="G16" s="25" t="s">
        <v>242</v>
      </c>
      <c r="H16" s="26" t="s">
        <v>111</v>
      </c>
      <c r="I16" s="28">
        <v>4</v>
      </c>
    </row>
    <row r="17" spans="1:9" s="23" customFormat="1" hidden="1" x14ac:dyDescent="0.25">
      <c r="A17" s="29" t="s">
        <v>275</v>
      </c>
      <c r="B17" s="30" t="s">
        <v>243</v>
      </c>
      <c r="C17" s="31" t="s">
        <v>111</v>
      </c>
      <c r="D17" s="32">
        <v>1</v>
      </c>
      <c r="F17" s="29" t="s">
        <v>295</v>
      </c>
      <c r="G17" s="30" t="s">
        <v>243</v>
      </c>
      <c r="H17" s="31" t="s">
        <v>111</v>
      </c>
      <c r="I17" s="32">
        <v>0</v>
      </c>
    </row>
    <row r="18" spans="1:9" hidden="1" x14ac:dyDescent="0.25">
      <c r="A18" s="24" t="s">
        <v>276</v>
      </c>
      <c r="B18" s="25" t="s">
        <v>244</v>
      </c>
      <c r="C18" s="26" t="s">
        <v>111</v>
      </c>
      <c r="D18" s="28">
        <v>0</v>
      </c>
      <c r="F18" s="24" t="s">
        <v>296</v>
      </c>
      <c r="G18" s="25" t="s">
        <v>244</v>
      </c>
      <c r="H18" s="26" t="s">
        <v>111</v>
      </c>
      <c r="I18" s="28">
        <v>0</v>
      </c>
    </row>
    <row r="19" spans="1:9" s="23" customFormat="1" hidden="1" x14ac:dyDescent="0.25">
      <c r="A19" s="29" t="s">
        <v>277</v>
      </c>
      <c r="B19" s="30" t="s">
        <v>245</v>
      </c>
      <c r="C19" s="31" t="s">
        <v>111</v>
      </c>
      <c r="D19" s="32">
        <v>11</v>
      </c>
      <c r="F19" s="29" t="s">
        <v>297</v>
      </c>
      <c r="G19" s="30" t="s">
        <v>245</v>
      </c>
      <c r="H19" s="31" t="s">
        <v>111</v>
      </c>
      <c r="I19" s="32">
        <v>0</v>
      </c>
    </row>
    <row r="20" spans="1:9" hidden="1" x14ac:dyDescent="0.25">
      <c r="A20" s="24" t="s">
        <v>278</v>
      </c>
      <c r="B20" s="25" t="s">
        <v>246</v>
      </c>
      <c r="C20" s="26" t="s">
        <v>111</v>
      </c>
      <c r="D20" s="28">
        <v>0</v>
      </c>
      <c r="F20" s="24" t="s">
        <v>298</v>
      </c>
      <c r="G20" s="25" t="s">
        <v>246</v>
      </c>
      <c r="H20" s="26" t="s">
        <v>111</v>
      </c>
      <c r="I20" s="28">
        <v>0</v>
      </c>
    </row>
    <row r="21" spans="1:9" hidden="1" x14ac:dyDescent="0.25">
      <c r="A21" s="24" t="s">
        <v>279</v>
      </c>
      <c r="B21" s="25" t="s">
        <v>247</v>
      </c>
      <c r="C21" s="26" t="s">
        <v>111</v>
      </c>
      <c r="D21" s="28">
        <v>0</v>
      </c>
      <c r="F21" s="24" t="s">
        <v>299</v>
      </c>
      <c r="G21" s="25" t="s">
        <v>247</v>
      </c>
      <c r="H21" s="26" t="s">
        <v>111</v>
      </c>
      <c r="I21" s="28">
        <v>0</v>
      </c>
    </row>
    <row r="22" spans="1:9" hidden="1" x14ac:dyDescent="0.25">
      <c r="A22" s="24" t="s">
        <v>280</v>
      </c>
      <c r="B22" s="25" t="s">
        <v>248</v>
      </c>
      <c r="C22" s="26" t="s">
        <v>111</v>
      </c>
      <c r="D22" s="28">
        <v>0</v>
      </c>
      <c r="F22" s="24" t="s">
        <v>300</v>
      </c>
      <c r="G22" s="25" t="s">
        <v>248</v>
      </c>
      <c r="H22" s="26" t="s">
        <v>111</v>
      </c>
      <c r="I22" s="28">
        <v>0</v>
      </c>
    </row>
    <row r="24" spans="1:9" x14ac:dyDescent="0.25">
      <c r="A24" s="24" t="s">
        <v>310</v>
      </c>
      <c r="B24" s="12"/>
      <c r="C24" s="35" t="s">
        <v>311</v>
      </c>
      <c r="D24" s="37" t="s">
        <v>314</v>
      </c>
      <c r="E24" s="37" t="s">
        <v>312</v>
      </c>
      <c r="F24" s="37" t="s">
        <v>315</v>
      </c>
      <c r="G24" s="38" t="s">
        <v>313</v>
      </c>
      <c r="H24" s="34" t="s">
        <v>107</v>
      </c>
    </row>
    <row r="25" spans="1:9" x14ac:dyDescent="0.25">
      <c r="A25" s="24" t="s">
        <v>309</v>
      </c>
      <c r="B25" s="25" t="s">
        <v>235</v>
      </c>
      <c r="C25" s="27">
        <v>53300</v>
      </c>
      <c r="D25" s="27">
        <v>104187.24</v>
      </c>
      <c r="E25" s="36">
        <f>C25-D25</f>
        <v>-50887.240000000005</v>
      </c>
      <c r="F25" s="10">
        <f>I3</f>
        <v>82927.490000000005</v>
      </c>
      <c r="G25" s="8">
        <f>D25-F25</f>
        <v>21259.75</v>
      </c>
      <c r="H25" s="9">
        <f>G25/F25</f>
        <v>0.2563655308993435</v>
      </c>
    </row>
    <row r="26" spans="1:9" x14ac:dyDescent="0.25">
      <c r="A26" s="24" t="s">
        <v>262</v>
      </c>
      <c r="B26" s="25" t="s">
        <v>236</v>
      </c>
      <c r="C26" s="27">
        <v>0</v>
      </c>
      <c r="D26" s="27">
        <v>0</v>
      </c>
      <c r="E26" s="36">
        <f t="shared" ref="E26:E30" si="0">C26-D26</f>
        <v>0</v>
      </c>
      <c r="F26" s="10">
        <f>I4</f>
        <v>0</v>
      </c>
      <c r="G26" s="8">
        <f t="shared" ref="G26:G30" si="1">D26-F26</f>
        <v>0</v>
      </c>
    </row>
    <row r="27" spans="1:9" x14ac:dyDescent="0.25">
      <c r="A27" s="24" t="s">
        <v>263</v>
      </c>
      <c r="B27" s="25" t="s">
        <v>32</v>
      </c>
      <c r="C27" s="27">
        <v>48300</v>
      </c>
      <c r="D27" s="27">
        <v>103070.24</v>
      </c>
      <c r="E27" s="36">
        <f t="shared" si="0"/>
        <v>-54770.240000000005</v>
      </c>
      <c r="F27" s="10">
        <f>I5</f>
        <v>82927.490000000005</v>
      </c>
      <c r="G27" s="8">
        <f t="shared" si="1"/>
        <v>20142.75</v>
      </c>
      <c r="H27">
        <f t="shared" ref="H27:H28" si="2">G27/F27</f>
        <v>0.24289593233799792</v>
      </c>
    </row>
    <row r="28" spans="1:9" x14ac:dyDescent="0.25">
      <c r="A28" s="24" t="s">
        <v>307</v>
      </c>
      <c r="B28" s="25"/>
      <c r="C28" s="27">
        <v>48300</v>
      </c>
      <c r="D28" s="27">
        <v>103070.24</v>
      </c>
      <c r="E28" s="36">
        <f t="shared" si="0"/>
        <v>-54770.240000000005</v>
      </c>
      <c r="F28" s="10">
        <f>I7</f>
        <v>82927.490000000005</v>
      </c>
      <c r="G28" s="8">
        <f t="shared" si="1"/>
        <v>20142.75</v>
      </c>
      <c r="H28">
        <f t="shared" si="2"/>
        <v>0.24289593233799792</v>
      </c>
    </row>
    <row r="29" spans="1:9" x14ac:dyDescent="0.25">
      <c r="A29" s="24" t="s">
        <v>266</v>
      </c>
      <c r="B29" s="25" t="s">
        <v>150</v>
      </c>
      <c r="C29" s="27">
        <v>5000</v>
      </c>
      <c r="D29" s="27">
        <v>1117</v>
      </c>
      <c r="E29" s="36">
        <f t="shared" si="0"/>
        <v>3883</v>
      </c>
      <c r="F29" s="10">
        <f>I8</f>
        <v>0</v>
      </c>
      <c r="G29" s="8">
        <f t="shared" si="1"/>
        <v>1117</v>
      </c>
    </row>
    <row r="30" spans="1:9" x14ac:dyDescent="0.25">
      <c r="A30" s="24" t="s">
        <v>308</v>
      </c>
      <c r="B30" s="25" t="s">
        <v>151</v>
      </c>
      <c r="C30" s="27">
        <v>5000</v>
      </c>
      <c r="D30" s="27">
        <v>1117</v>
      </c>
      <c r="E30" s="36">
        <f t="shared" si="0"/>
        <v>3883</v>
      </c>
      <c r="F30" s="10">
        <f>I9</f>
        <v>0</v>
      </c>
      <c r="G30" s="8">
        <f t="shared" si="1"/>
        <v>1117</v>
      </c>
    </row>
    <row r="34" spans="6:6" x14ac:dyDescent="0.25">
      <c r="F34" s="9">
        <f>D25/C25</f>
        <v>1.9547324577861165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X26"/>
  <sheetViews>
    <sheetView topLeftCell="A16" workbookViewId="0">
      <selection activeCell="G34" sqref="G34"/>
    </sheetView>
  </sheetViews>
  <sheetFormatPr defaultRowHeight="14.4" x14ac:dyDescent="0.25"/>
  <cols>
    <col min="1" max="1" width="5.5546875" style="7" customWidth="1"/>
    <col min="2" max="2" width="27" hidden="1" customWidth="1"/>
    <col min="3" max="3" width="38.6640625" customWidth="1"/>
    <col min="4" max="5" width="19.109375" style="11" customWidth="1"/>
    <col min="6" max="7" width="17.88671875" bestFit="1" customWidth="1"/>
    <col min="8" max="8" width="23.44140625" customWidth="1"/>
    <col min="9" max="9" width="26.5546875" hidden="1" customWidth="1"/>
  </cols>
  <sheetData>
    <row r="1" spans="1:24" x14ac:dyDescent="0.25">
      <c r="A1" s="37" t="str">
        <f>[1]资金使用总表!A4</f>
        <v>序号</v>
      </c>
      <c r="B1" s="12" t="str">
        <f>[1]资金使用总表!B4</f>
        <v>资金使用单位</v>
      </c>
      <c r="C1" s="12" t="str">
        <f>[1]资金使用总表!C4</f>
        <v>项目名称</v>
      </c>
      <c r="D1" s="14" t="s">
        <v>318</v>
      </c>
      <c r="E1" s="14" t="s">
        <v>319</v>
      </c>
      <c r="F1" s="14" t="s">
        <v>316</v>
      </c>
      <c r="G1" s="14" t="s">
        <v>317</v>
      </c>
      <c r="H1" s="14" t="s">
        <v>320</v>
      </c>
      <c r="I1" s="11" t="s">
        <v>321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4" hidden="1" x14ac:dyDescent="0.25">
      <c r="A2" s="37"/>
      <c r="B2" s="12"/>
      <c r="C2" s="12"/>
      <c r="D2" s="14"/>
      <c r="E2" s="14"/>
      <c r="F2" s="14"/>
      <c r="G2" s="14"/>
      <c r="H2" s="14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spans="1:24" x14ac:dyDescent="0.25">
      <c r="A3" s="37">
        <f>[1]资金使用总表!A6</f>
        <v>1</v>
      </c>
      <c r="B3" s="12" t="str">
        <f>[1]资金使用总表!B6</f>
        <v>东湖新技术开发区社会发展局</v>
      </c>
      <c r="C3" s="12" t="str">
        <f>[1]资金使用总表!C6</f>
        <v>社发局工作经费及机动经费</v>
      </c>
      <c r="D3" s="14">
        <f>[1]资金使用总表!D6</f>
        <v>7637600</v>
      </c>
      <c r="E3" s="14">
        <f>[1]资金使用总表!$H6</f>
        <v>17434145.629999999</v>
      </c>
      <c r="F3" s="14">
        <f>[1]资金使用总表!L6</f>
        <v>17020382.23</v>
      </c>
      <c r="G3" s="14">
        <f>F3</f>
        <v>17020382.23</v>
      </c>
      <c r="H3" s="14">
        <f>G3-D3</f>
        <v>9382782.2300000004</v>
      </c>
      <c r="I3" s="11">
        <f>G3-E3</f>
        <v>-413763.39999999851</v>
      </c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x14ac:dyDescent="0.25">
      <c r="A4" s="37">
        <f>[1]资金使用总表!A7</f>
        <v>2</v>
      </c>
      <c r="B4" s="12" t="str">
        <f>[1]资金使用总表!B7</f>
        <v>东湖新技术开发区社会发展局</v>
      </c>
      <c r="C4" s="12" t="str">
        <f>[1]资金使用总表!C7</f>
        <v>基本公卫及家庭医生签约服务经费</v>
      </c>
      <c r="D4" s="14">
        <f>[1]资金使用总表!D7</f>
        <v>8300000</v>
      </c>
      <c r="E4" s="14">
        <f>[1]资金使用总表!$H7</f>
        <v>42693278.000000067</v>
      </c>
      <c r="F4" s="14">
        <f>[1]资金使用总表!L7</f>
        <v>42051259.88000007</v>
      </c>
      <c r="G4" s="14">
        <f t="shared" ref="G4:G25" si="0">F4</f>
        <v>42051259.88000007</v>
      </c>
      <c r="H4" s="14">
        <f t="shared" ref="H4:H25" si="1">G4-D4</f>
        <v>33751259.88000007</v>
      </c>
      <c r="I4" s="11">
        <f t="shared" ref="I4:I25" si="2">G4-E4</f>
        <v>-642018.11999999732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1:24" x14ac:dyDescent="0.25">
      <c r="A5" s="37">
        <f>[1]资金使用总表!A8</f>
        <v>3</v>
      </c>
      <c r="B5" s="12" t="str">
        <f>[1]资金使用总表!B8</f>
        <v>东湖新技术开发区社会发展局</v>
      </c>
      <c r="C5" s="12" t="str">
        <f>[1]资金使用总表!C8</f>
        <v>村级卫生事业专项经费</v>
      </c>
      <c r="D5" s="14">
        <f>[1]资金使用总表!D8</f>
        <v>1100000</v>
      </c>
      <c r="E5" s="14">
        <f>[1]资金使用总表!$H8</f>
        <v>974726.00000000012</v>
      </c>
      <c r="F5" s="14">
        <f>[1]资金使用总表!L8</f>
        <v>966525.92000000016</v>
      </c>
      <c r="G5" s="14">
        <f t="shared" si="0"/>
        <v>966525.92000000016</v>
      </c>
      <c r="H5" s="14">
        <f t="shared" si="1"/>
        <v>-133474.07999999984</v>
      </c>
      <c r="I5" s="11">
        <f t="shared" si="2"/>
        <v>-8200.0799999999581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1:24" x14ac:dyDescent="0.25">
      <c r="A6" s="37">
        <f>[1]资金使用总表!A9</f>
        <v>4</v>
      </c>
      <c r="B6" s="12" t="str">
        <f>[1]资金使用总表!B9</f>
        <v>东湖新技术开发区社会发展局</v>
      </c>
      <c r="C6" s="12" t="str">
        <f>[1]资金使用总表!C9</f>
        <v>信息化建设及无偿献血经费</v>
      </c>
      <c r="D6" s="14">
        <f>[1]资金使用总表!D9</f>
        <v>2010000</v>
      </c>
      <c r="E6" s="14">
        <f>[1]资金使用总表!$H9</f>
        <v>2430200</v>
      </c>
      <c r="F6" s="14">
        <f>[1]资金使用总表!L9</f>
        <v>2248327</v>
      </c>
      <c r="G6" s="14">
        <f t="shared" si="0"/>
        <v>2248327</v>
      </c>
      <c r="H6" s="14">
        <f t="shared" si="1"/>
        <v>238327</v>
      </c>
      <c r="I6" s="11">
        <f t="shared" si="2"/>
        <v>-181873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</row>
    <row r="7" spans="1:24" x14ac:dyDescent="0.25">
      <c r="A7" s="37">
        <f>[1]资金使用总表!A10</f>
        <v>5</v>
      </c>
      <c r="B7" s="12" t="str">
        <f>[1]资金使用总表!B10</f>
        <v>东湖新技术开发区社会发展局</v>
      </c>
      <c r="C7" s="12" t="str">
        <f>[1]资金使用总表!C10</f>
        <v>医疗设备提档升级及医疗机构房屋维修经费</v>
      </c>
      <c r="D7" s="14">
        <f>[1]资金使用总表!D10</f>
        <v>6800000</v>
      </c>
      <c r="E7" s="14">
        <f>[1]资金使用总表!$H10</f>
        <v>12258123.219999999</v>
      </c>
      <c r="F7" s="14">
        <f>[1]资金使用总表!L10</f>
        <v>12231186.729999999</v>
      </c>
      <c r="G7" s="14">
        <f t="shared" si="0"/>
        <v>12231186.729999999</v>
      </c>
      <c r="H7" s="14">
        <f t="shared" si="1"/>
        <v>5431186.7299999986</v>
      </c>
      <c r="I7" s="11">
        <f t="shared" si="2"/>
        <v>-26936.490000000224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24" x14ac:dyDescent="0.25">
      <c r="A8" s="37">
        <f>[1]资金使用总表!A11</f>
        <v>6</v>
      </c>
      <c r="B8" s="12" t="str">
        <f>[1]资金使用总表!B11</f>
        <v>东湖新技术开发区社会发展局</v>
      </c>
      <c r="C8" s="12" t="str">
        <f>[1]资金使用总表!C11</f>
        <v>社区卫生医疗机构运行补助经费</v>
      </c>
      <c r="D8" s="14">
        <f>[1]资金使用总表!D11</f>
        <v>5962000</v>
      </c>
      <c r="E8" s="14">
        <f>[1]资金使用总表!$H11</f>
        <v>7678999.9999999991</v>
      </c>
      <c r="F8" s="14">
        <f>[1]资金使用总表!L11</f>
        <v>7626679.7999999989</v>
      </c>
      <c r="G8" s="14">
        <f t="shared" si="0"/>
        <v>7626679.7999999989</v>
      </c>
      <c r="H8" s="14">
        <f t="shared" si="1"/>
        <v>1664679.7999999989</v>
      </c>
      <c r="I8" s="11">
        <f t="shared" si="2"/>
        <v>-52320.200000000186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</row>
    <row r="9" spans="1:24" x14ac:dyDescent="0.25">
      <c r="A9" s="37">
        <f>[1]资金使用总表!A12</f>
        <v>7</v>
      </c>
      <c r="B9" s="12" t="str">
        <f>[1]资金使用总表!B12</f>
        <v>东湖新技术开发区社会发展局</v>
      </c>
      <c r="C9" s="12" t="str">
        <f>[1]资金使用总表!C12</f>
        <v>社区医疗责任险</v>
      </c>
      <c r="D9" s="14">
        <f>[1]资金使用总表!D12</f>
        <v>205000</v>
      </c>
      <c r="E9" s="14">
        <f>[1]资金使用总表!$H12</f>
        <v>205000</v>
      </c>
      <c r="F9" s="14">
        <f>[1]资金使用总表!L12</f>
        <v>156100</v>
      </c>
      <c r="G9" s="14">
        <f t="shared" si="0"/>
        <v>156100</v>
      </c>
      <c r="H9" s="14">
        <f t="shared" si="1"/>
        <v>-48900</v>
      </c>
      <c r="I9" s="11">
        <f t="shared" si="2"/>
        <v>-48900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x14ac:dyDescent="0.25">
      <c r="A10" s="37">
        <f>[1]资金使用总表!A13</f>
        <v>8</v>
      </c>
      <c r="B10" s="12" t="str">
        <f>[1]资金使用总表!B13</f>
        <v>东湖新技术开发区社会发展局</v>
      </c>
      <c r="C10" s="12" t="str">
        <f>[1]资金使用总表!C13</f>
        <v>精神卫生工作经费</v>
      </c>
      <c r="D10" s="14">
        <f>[1]资金使用总表!D13</f>
        <v>350000</v>
      </c>
      <c r="E10" s="14">
        <f>[1]资金使用总表!$H13</f>
        <v>300000</v>
      </c>
      <c r="F10" s="14">
        <f>[1]资金使用总表!L13</f>
        <v>300000</v>
      </c>
      <c r="G10" s="14">
        <f t="shared" si="0"/>
        <v>300000</v>
      </c>
      <c r="H10" s="14">
        <f t="shared" si="1"/>
        <v>-50000</v>
      </c>
      <c r="I10" s="11">
        <f t="shared" si="2"/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x14ac:dyDescent="0.25">
      <c r="A11" s="37">
        <f>[1]资金使用总表!A14</f>
        <v>9</v>
      </c>
      <c r="B11" s="12" t="str">
        <f>[1]资金使用总表!B14</f>
        <v>东湖新技术开发区社会发展局</v>
      </c>
      <c r="C11" s="12" t="str">
        <f>[1]资金使用总表!C14</f>
        <v>水质监测及医疗废弃物集中处置经费</v>
      </c>
      <c r="D11" s="14">
        <f>[1]资金使用总表!D14</f>
        <v>880000</v>
      </c>
      <c r="E11" s="14">
        <f>[1]资金使用总表!$H14</f>
        <v>1048350</v>
      </c>
      <c r="F11" s="14">
        <f>[1]资金使用总表!L14</f>
        <v>1024960</v>
      </c>
      <c r="G11" s="14">
        <f t="shared" si="0"/>
        <v>1024960</v>
      </c>
      <c r="H11" s="14">
        <f t="shared" si="1"/>
        <v>144960</v>
      </c>
      <c r="I11" s="11">
        <f t="shared" si="2"/>
        <v>-23390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x14ac:dyDescent="0.25">
      <c r="A12" s="37">
        <f>[1]资金使用总表!A15</f>
        <v>10</v>
      </c>
      <c r="B12" s="12" t="str">
        <f>[1]资金使用总表!B15</f>
        <v>东湖新技术开发区社会发展局</v>
      </c>
      <c r="C12" s="12" t="str">
        <f>[1]资金使用总表!C15</f>
        <v>疾控专项经费</v>
      </c>
      <c r="D12" s="14">
        <f>[1]资金使用总表!D15</f>
        <v>5680000</v>
      </c>
      <c r="E12" s="14">
        <f>[1]资金使用总表!$H15</f>
        <v>8427667.6999999993</v>
      </c>
      <c r="F12" s="14">
        <f>[1]资金使用总表!L15</f>
        <v>7912930.7299999995</v>
      </c>
      <c r="G12" s="14">
        <f t="shared" si="0"/>
        <v>7912930.7299999995</v>
      </c>
      <c r="H12" s="14">
        <f t="shared" si="1"/>
        <v>2232930.7299999995</v>
      </c>
      <c r="I12" s="11">
        <f t="shared" si="2"/>
        <v>-514736.96999999974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spans="1:24" x14ac:dyDescent="0.25">
      <c r="A13" s="37">
        <f>[1]资金使用总表!A16</f>
        <v>11</v>
      </c>
      <c r="B13" s="12" t="str">
        <f>[1]资金使用总表!B16</f>
        <v>东湖新技术开发区社会发展局</v>
      </c>
      <c r="C13" s="12" t="str">
        <f>[1]资金使用总表!C16</f>
        <v>卫生监督经费</v>
      </c>
      <c r="D13" s="14">
        <f>[1]资金使用总表!D16</f>
        <v>3800000</v>
      </c>
      <c r="E13" s="14">
        <f>[1]资金使用总表!$H16</f>
        <v>4040345.62</v>
      </c>
      <c r="F13" s="14">
        <f>[1]资金使用总表!L16</f>
        <v>4040202.5500000003</v>
      </c>
      <c r="G13" s="14">
        <f t="shared" si="0"/>
        <v>4040202.5500000003</v>
      </c>
      <c r="H13" s="14">
        <f t="shared" si="1"/>
        <v>240202.55000000028</v>
      </c>
      <c r="I13" s="11">
        <f t="shared" si="2"/>
        <v>-143.06999999983236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</row>
    <row r="14" spans="1:24" x14ac:dyDescent="0.25">
      <c r="A14" s="37">
        <f>[1]资金使用总表!A17</f>
        <v>12</v>
      </c>
      <c r="B14" s="12" t="str">
        <f>[1]资金使用总表!B17</f>
        <v>东湖新技术开发区社会发展局</v>
      </c>
      <c r="C14" s="12" t="str">
        <f>[1]资金使用总表!C17</f>
        <v>血吸虫病防治工作经费</v>
      </c>
      <c r="D14" s="14">
        <f>[1]资金使用总表!D17</f>
        <v>500000</v>
      </c>
      <c r="E14" s="14">
        <f>[1]资金使用总表!$H17</f>
        <v>777910</v>
      </c>
      <c r="F14" s="14">
        <f>[1]资金使用总表!L17</f>
        <v>777910</v>
      </c>
      <c r="G14" s="14">
        <f t="shared" si="0"/>
        <v>777910</v>
      </c>
      <c r="H14" s="14">
        <f t="shared" si="1"/>
        <v>277910</v>
      </c>
      <c r="I14" s="11">
        <f t="shared" si="2"/>
        <v>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x14ac:dyDescent="0.25">
      <c r="A15" s="37">
        <f>[1]资金使用总表!A18</f>
        <v>13</v>
      </c>
      <c r="B15" s="12" t="str">
        <f>[1]资金使用总表!B18</f>
        <v>东湖新技术开发区社会发展局</v>
      </c>
      <c r="C15" s="12" t="str">
        <f>[1]资金使用总表!C18</f>
        <v>妇幼专项经费</v>
      </c>
      <c r="D15" s="14">
        <f>[1]资金使用总表!D18</f>
        <v>3412000</v>
      </c>
      <c r="E15" s="14">
        <f>[1]资金使用总表!$H18</f>
        <v>7636770.0000000009</v>
      </c>
      <c r="F15" s="14">
        <f>[1]资金使用总表!L18</f>
        <v>7636230.0000000009</v>
      </c>
      <c r="G15" s="14">
        <f t="shared" si="0"/>
        <v>7636230.0000000009</v>
      </c>
      <c r="H15" s="14">
        <f t="shared" si="1"/>
        <v>4224230.0000000009</v>
      </c>
      <c r="I15" s="11">
        <f t="shared" si="2"/>
        <v>-540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x14ac:dyDescent="0.25">
      <c r="A16" s="37">
        <f>[1]资金使用总表!A19</f>
        <v>14</v>
      </c>
      <c r="B16" s="12" t="str">
        <f>[1]资金使用总表!B19</f>
        <v>东湖新技术开发区社会发展局</v>
      </c>
      <c r="C16" s="12" t="str">
        <f>[1]资金使用总表!C19</f>
        <v>计生工作专项经费</v>
      </c>
      <c r="D16" s="14">
        <f>[1]资金使用总表!D19</f>
        <v>2110000</v>
      </c>
      <c r="E16" s="14">
        <f>[1]资金使用总表!$H19</f>
        <v>3348092</v>
      </c>
      <c r="F16" s="14">
        <f>[1]资金使用总表!L19</f>
        <v>3345042</v>
      </c>
      <c r="G16" s="14">
        <f t="shared" si="0"/>
        <v>3345042</v>
      </c>
      <c r="H16" s="14">
        <f t="shared" si="1"/>
        <v>1235042</v>
      </c>
      <c r="I16" s="11">
        <f t="shared" si="2"/>
        <v>-3050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</row>
    <row r="17" spans="1:24" x14ac:dyDescent="0.25">
      <c r="A17" s="37">
        <f>[1]资金使用总表!A20</f>
        <v>15</v>
      </c>
      <c r="B17" s="12" t="str">
        <f>[1]资金使用总表!B20</f>
        <v>东湖新技术开发区社会发展局</v>
      </c>
      <c r="C17" s="12" t="str">
        <f>[1]资金使用总表!C20</f>
        <v>农林水专项</v>
      </c>
      <c r="D17" s="14">
        <f>[1]资金使用总表!D20</f>
        <v>3530000</v>
      </c>
      <c r="E17" s="14">
        <f>[1]资金使用总表!$H20</f>
        <v>29549948</v>
      </c>
      <c r="F17" s="14">
        <f>[1]资金使用总表!L20</f>
        <v>28359148</v>
      </c>
      <c r="G17" s="14">
        <f t="shared" si="0"/>
        <v>28359148</v>
      </c>
      <c r="H17" s="14">
        <f t="shared" si="1"/>
        <v>24829148</v>
      </c>
      <c r="I17" s="11">
        <f t="shared" si="2"/>
        <v>-1190800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</row>
    <row r="18" spans="1:24" x14ac:dyDescent="0.25">
      <c r="A18" s="37">
        <f>[1]资金使用总表!A21</f>
        <v>16</v>
      </c>
      <c r="B18" s="12" t="str">
        <f>[1]资金使用总表!B21</f>
        <v>东湖新技术开发区社会发展局</v>
      </c>
      <c r="C18" s="12" t="str">
        <f>[1]资金使用总表!C21</f>
        <v>抚恤专项</v>
      </c>
      <c r="D18" s="14">
        <f>[1]资金使用总表!D21</f>
        <v>30000000</v>
      </c>
      <c r="E18" s="14">
        <f>[1]资金使用总表!$H21</f>
        <v>37560153.25999999</v>
      </c>
      <c r="F18" s="14">
        <f>[1]资金使用总表!L21</f>
        <v>30316109.429999989</v>
      </c>
      <c r="G18" s="14">
        <f t="shared" si="0"/>
        <v>30316109.429999989</v>
      </c>
      <c r="H18" s="14">
        <f t="shared" si="1"/>
        <v>316109.42999998853</v>
      </c>
      <c r="I18" s="11">
        <f t="shared" si="2"/>
        <v>-7244043.8300000019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</row>
    <row r="19" spans="1:24" x14ac:dyDescent="0.25">
      <c r="A19" s="37">
        <f>[1]资金使用总表!A22</f>
        <v>17</v>
      </c>
      <c r="B19" s="12" t="str">
        <f>[1]资金使用总表!B22</f>
        <v>东湖新技术开发区社会发展局</v>
      </c>
      <c r="C19" s="12" t="str">
        <f>[1]资金使用总表!C22</f>
        <v>退役安置专项</v>
      </c>
      <c r="D19" s="14">
        <f>[1]资金使用总表!D22</f>
        <v>2860000</v>
      </c>
      <c r="E19" s="14">
        <f>[1]资金使用总表!$H22</f>
        <v>3339760</v>
      </c>
      <c r="F19" s="14">
        <f>[1]资金使用总表!L22</f>
        <v>1640663.15</v>
      </c>
      <c r="G19" s="14">
        <f t="shared" si="0"/>
        <v>1640663.15</v>
      </c>
      <c r="H19" s="14">
        <f t="shared" si="1"/>
        <v>-1219336.8500000001</v>
      </c>
      <c r="I19" s="11">
        <f t="shared" si="2"/>
        <v>-1699096.85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4" x14ac:dyDescent="0.25">
      <c r="A20" s="37">
        <f>[1]资金使用总表!A23</f>
        <v>18</v>
      </c>
      <c r="B20" s="12" t="str">
        <f>[1]资金使用总表!B23</f>
        <v>东湖新技术开发区社会发展局</v>
      </c>
      <c r="C20" s="12" t="str">
        <f>[1]资金使用总表!C23</f>
        <v>社会福利专项</v>
      </c>
      <c r="D20" s="14">
        <f>[1]资金使用总表!D23</f>
        <v>2400000</v>
      </c>
      <c r="E20" s="14">
        <f>[1]资金使用总表!$H23</f>
        <v>12832767.74</v>
      </c>
      <c r="F20" s="14">
        <f>[1]资金使用总表!L23</f>
        <v>10510917.74</v>
      </c>
      <c r="G20" s="14">
        <f t="shared" si="0"/>
        <v>10510917.74</v>
      </c>
      <c r="H20" s="14">
        <f t="shared" si="1"/>
        <v>8110917.7400000002</v>
      </c>
      <c r="I20" s="11">
        <f t="shared" si="2"/>
        <v>-2321850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</row>
    <row r="21" spans="1:24" x14ac:dyDescent="0.25">
      <c r="A21" s="37">
        <f>[1]资金使用总表!A24</f>
        <v>19</v>
      </c>
      <c r="B21" s="12" t="str">
        <f>[1]资金使用总表!B24</f>
        <v>东湖新技术开发区社会发展局</v>
      </c>
      <c r="C21" s="12" t="str">
        <f>[1]资金使用总表!C24</f>
        <v>城乡困难群众医疗救助</v>
      </c>
      <c r="D21" s="14">
        <f>[1]资金使用总表!D24</f>
        <v>1000000</v>
      </c>
      <c r="E21" s="14">
        <f>[1]资金使用总表!$H24</f>
        <v>22715608.420000002</v>
      </c>
      <c r="F21" s="14">
        <f>[1]资金使用总表!L24</f>
        <v>22495247.200000003</v>
      </c>
      <c r="G21" s="14">
        <f t="shared" si="0"/>
        <v>22495247.200000003</v>
      </c>
      <c r="H21" s="14">
        <f t="shared" si="1"/>
        <v>21495247.200000003</v>
      </c>
      <c r="I21" s="11">
        <f t="shared" si="2"/>
        <v>-220361.21999999881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</row>
    <row r="22" spans="1:24" x14ac:dyDescent="0.25">
      <c r="A22" s="37">
        <f>[1]资金使用总表!A25</f>
        <v>20</v>
      </c>
      <c r="B22" s="12" t="str">
        <f>[1]资金使用总表!B25</f>
        <v>东湖新技术开发区社会发展局</v>
      </c>
      <c r="C22" s="12" t="str">
        <f>[1]资金使用总表!C25</f>
        <v>残疾人补助</v>
      </c>
      <c r="D22" s="14">
        <f>[1]资金使用总表!D25</f>
        <v>4000000</v>
      </c>
      <c r="E22" s="14">
        <f>[1]资金使用总表!$H25</f>
        <v>6481252</v>
      </c>
      <c r="F22" s="14">
        <f>[1]资金使用总表!L25</f>
        <v>3651102.1</v>
      </c>
      <c r="G22" s="14">
        <f t="shared" si="0"/>
        <v>3651102.1</v>
      </c>
      <c r="H22" s="14">
        <f t="shared" si="1"/>
        <v>-348897.89999999991</v>
      </c>
      <c r="I22" s="11">
        <f t="shared" si="2"/>
        <v>-2830149.9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</row>
    <row r="23" spans="1:24" x14ac:dyDescent="0.25">
      <c r="A23" s="37">
        <f>[1]资金使用总表!A26</f>
        <v>21</v>
      </c>
      <c r="B23" s="12" t="str">
        <f>[1]资金使用总表!B26</f>
        <v>东湖新技术开发区社会发展局</v>
      </c>
      <c r="C23" s="12" t="str">
        <f>[1]资金使用总表!C26</f>
        <v>民族宗教专项</v>
      </c>
      <c r="D23" s="14">
        <f>[1]资金使用总表!D26</f>
        <v>134000</v>
      </c>
      <c r="E23" s="14">
        <f>[1]资金使用总表!$H26</f>
        <v>134000</v>
      </c>
      <c r="F23" s="14">
        <f>[1]资金使用总表!L26</f>
        <v>134000</v>
      </c>
      <c r="G23" s="14">
        <f t="shared" si="0"/>
        <v>134000</v>
      </c>
      <c r="H23" s="14">
        <f t="shared" si="1"/>
        <v>0</v>
      </c>
      <c r="I23" s="11">
        <f t="shared" si="2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</row>
    <row r="24" spans="1:24" x14ac:dyDescent="0.25">
      <c r="A24" s="37">
        <f>[1]资金使用总表!A27</f>
        <v>22</v>
      </c>
      <c r="B24" s="12" t="str">
        <f>[1]资金使用总表!B27</f>
        <v>东湖新技术开发区社会发展局</v>
      </c>
      <c r="C24" s="12" t="str">
        <f>[1]资金使用总表!C27</f>
        <v>精准扶贫</v>
      </c>
      <c r="D24" s="14">
        <f>[1]资金使用总表!D27</f>
        <v>6579200</v>
      </c>
      <c r="E24" s="14">
        <f>[1]资金使用总表!$H27</f>
        <v>8579200</v>
      </c>
      <c r="F24" s="14">
        <f>[1]资金使用总表!L27</f>
        <v>8578776</v>
      </c>
      <c r="G24" s="14">
        <f t="shared" si="0"/>
        <v>8578776</v>
      </c>
      <c r="H24" s="14">
        <f t="shared" si="1"/>
        <v>1999576</v>
      </c>
      <c r="I24" s="11">
        <f t="shared" si="2"/>
        <v>-424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  <row r="25" spans="1:24" x14ac:dyDescent="0.25">
      <c r="A25" s="37">
        <f>[1]资金使用总表!A28</f>
        <v>23</v>
      </c>
      <c r="B25" s="12" t="str">
        <f>[1]资金使用总表!B28</f>
        <v>东湖新技术开发区社会发展局</v>
      </c>
      <c r="C25" s="12" t="str">
        <f>[1]资金使用总表!C28</f>
        <v>移民改困、社会组织孵化器建设及文明城市志愿者</v>
      </c>
      <c r="D25" s="14">
        <f>[1]资金使用总表!D28</f>
        <v>513400</v>
      </c>
      <c r="E25" s="14">
        <f>[1]资金使用总表!$H28</f>
        <v>513400</v>
      </c>
      <c r="F25" s="14">
        <f>[1]资金使用总表!L28</f>
        <v>158850</v>
      </c>
      <c r="G25" s="14">
        <f t="shared" si="0"/>
        <v>158850</v>
      </c>
      <c r="H25" s="14">
        <f t="shared" si="1"/>
        <v>-354550</v>
      </c>
      <c r="I25" s="11">
        <f t="shared" si="2"/>
        <v>-354550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</row>
    <row r="26" spans="1:24" x14ac:dyDescent="0.25">
      <c r="A26" s="37" t="str">
        <f>[1]资金使用总表!A29</f>
        <v>合计</v>
      </c>
      <c r="B26" s="12"/>
      <c r="C26" s="12"/>
      <c r="D26" s="14">
        <f>[1]资金使用总表!D29</f>
        <v>99763200</v>
      </c>
      <c r="E26" s="14">
        <f>SUM(E3:E25)</f>
        <v>230959697.59000009</v>
      </c>
      <c r="F26" s="14">
        <f>[1]资金使用总表!L29</f>
        <v>213182550.46000007</v>
      </c>
      <c r="G26" s="14">
        <f>SUM(G3:G25)</f>
        <v>213182550.46000007</v>
      </c>
      <c r="H26" s="14">
        <f>SUM(H3:H25)</f>
        <v>113419350.46000005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整体自评表表格</vt:lpstr>
      <vt:lpstr>支出规模和结构</vt:lpstr>
      <vt:lpstr>基本支出</vt:lpstr>
      <vt:lpstr>19</vt:lpstr>
      <vt:lpstr>三公经费支出对比</vt:lpstr>
      <vt:lpstr>项目支出表</vt:lpstr>
      <vt:lpstr>整体自评表表格!Print_Area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Shally</dc:creator>
  <cp:lastModifiedBy>lwq</cp:lastModifiedBy>
  <cp:lastPrinted>2020-07-05T07:54:53Z</cp:lastPrinted>
  <dcterms:created xsi:type="dcterms:W3CDTF">2020-07-02T05:06:48Z</dcterms:created>
  <dcterms:modified xsi:type="dcterms:W3CDTF">2020-07-20T11:58:41Z</dcterms:modified>
</cp:coreProperties>
</file>