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D:\康力文件夹\16、2020绩效\1、九峰\2019年绩效自评\"/>
    </mc:Choice>
  </mc:AlternateContent>
  <xr:revisionPtr revIDLastSave="0" documentId="13_ncr:1_{6042974A-AD4E-42EE-A468-5B9DE6B1314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附件1-社会保障和就业事务经费" sheetId="3" r:id="rId1"/>
    <sheet name="附件2-计生" sheetId="10" r:id="rId2"/>
    <sheet name="附件3-安全生产及维稳" sheetId="11" r:id="rId3"/>
    <sheet name="附件4-民兵训练及征兵经费" sheetId="12" r:id="rId4"/>
    <sheet name="附件5-农林水" sheetId="13" r:id="rId5"/>
    <sheet name="附件6-农民社区管理补助经费" sheetId="14" r:id="rId6"/>
    <sheet name="附件7、8、10-村级正常运转、以钱养事及其他经费" sheetId="18" r:id="rId7"/>
    <sheet name="附件9-基层组织经费" sheetId="17" r:id="rId8"/>
    <sheet name="附件11-城市维护建设费及河湖管理经费" sheetId="19" r:id="rId9"/>
  </sheets>
  <definedNames>
    <definedName name="_xlnm.Print_Area" localSheetId="8">'附件11-城市维护建设费及河湖管理经费'!$A$1:$L$32</definedName>
    <definedName name="_xlnm.Print_Area" localSheetId="0">'附件1-社会保障和就业事务经费'!$A$1:$L$37</definedName>
    <definedName name="_xlnm.Print_Area" localSheetId="1">'附件2-计生'!$A$1:$L$37</definedName>
    <definedName name="_xlnm.Print_Area" localSheetId="2">'附件3-安全生产及维稳'!$A$1:$L$37</definedName>
    <definedName name="_xlnm.Print_Area" localSheetId="3">'附件4-民兵训练及征兵经费'!$A$1:$L$28</definedName>
    <definedName name="_xlnm.Print_Area" localSheetId="4">'附件5-农林水'!$A$1:$L$32</definedName>
    <definedName name="_xlnm.Print_Area" localSheetId="5">'附件6-农民社区管理补助经费'!$A$1:$L$29</definedName>
    <definedName name="_xlnm.Print_Area" localSheetId="6">'附件7、8、10-村级正常运转、以钱养事及其他经费'!$A$15:$L$47</definedName>
    <definedName name="_xlnm.Print_Area" localSheetId="7">'附件9-基层组织经费'!$A$1:$L$32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6" i="11" l="1"/>
  <c r="M40" i="11"/>
  <c r="M39" i="11"/>
  <c r="M36" i="11"/>
  <c r="A47" i="11"/>
  <c r="B47" i="11"/>
  <c r="B46" i="11"/>
  <c r="C44" i="11"/>
  <c r="B44" i="11"/>
  <c r="C43" i="11"/>
  <c r="B43" i="11"/>
  <c r="I37" i="3" l="1"/>
  <c r="H37" i="3"/>
  <c r="I35" i="3"/>
  <c r="I36" i="3"/>
  <c r="B52" i="18"/>
  <c r="B51" i="18"/>
  <c r="F25" i="14" l="1"/>
  <c r="G12" i="14"/>
  <c r="I18" i="14"/>
  <c r="G26" i="18" l="1"/>
  <c r="I45" i="18"/>
  <c r="I30" i="17"/>
  <c r="I31" i="17"/>
  <c r="I20" i="14"/>
  <c r="I19" i="14"/>
  <c r="I21" i="14"/>
  <c r="G24" i="17" l="1"/>
  <c r="F39" i="18"/>
  <c r="I38" i="18"/>
  <c r="F43" i="18"/>
  <c r="I29" i="18"/>
  <c r="F45" i="18"/>
  <c r="I37" i="18"/>
  <c r="I21" i="17"/>
  <c r="I20" i="17"/>
  <c r="I19" i="17"/>
  <c r="I18" i="17"/>
  <c r="I17" i="17"/>
  <c r="I16" i="17"/>
  <c r="G12" i="17"/>
  <c r="I34" i="18" l="1"/>
  <c r="I31" i="18"/>
  <c r="I30" i="18"/>
  <c r="I32" i="18"/>
  <c r="I33" i="18"/>
  <c r="I30" i="13" l="1"/>
  <c r="I31" i="13"/>
  <c r="I16" i="13"/>
  <c r="I17" i="13"/>
  <c r="I18" i="13"/>
  <c r="I19" i="13"/>
  <c r="I20" i="13"/>
  <c r="I21" i="13"/>
  <c r="I22" i="13"/>
  <c r="I23" i="13"/>
  <c r="I24" i="13"/>
  <c r="I15" i="13"/>
  <c r="E22" i="18"/>
  <c r="F14" i="18"/>
  <c r="G14" i="18" s="1"/>
  <c r="G24" i="18" s="1"/>
  <c r="F13" i="18"/>
  <c r="G13" i="18" s="1"/>
  <c r="G23" i="18" s="1"/>
  <c r="F12" i="18"/>
  <c r="G12" i="18" s="1"/>
  <c r="E11" i="18"/>
  <c r="F5" i="18"/>
  <c r="G5" i="18" s="1"/>
  <c r="G4" i="18" s="1"/>
  <c r="E4" i="18"/>
  <c r="F24" i="18" l="1"/>
  <c r="F23" i="18"/>
  <c r="F22" i="18"/>
  <c r="G22" i="18" s="1"/>
  <c r="G11" i="18"/>
  <c r="J12" i="18"/>
  <c r="F4" i="18"/>
  <c r="J4" i="18" s="1"/>
  <c r="L4" i="18" s="1"/>
  <c r="F11" i="18"/>
  <c r="J5" i="18"/>
  <c r="M4" i="18" l="1"/>
  <c r="J11" i="18"/>
  <c r="L11" i="18" s="1"/>
  <c r="M11" i="18"/>
  <c r="I29" i="13" l="1"/>
  <c r="F27" i="13"/>
  <c r="I31" i="19" l="1"/>
  <c r="G12" i="13"/>
  <c r="M15" i="11" l="1"/>
  <c r="N15" i="11" s="1"/>
  <c r="I16" i="11"/>
  <c r="M27" i="11"/>
  <c r="N27" i="11" s="1"/>
  <c r="I27" i="11" s="1"/>
  <c r="M26" i="11"/>
  <c r="N26" i="11" s="1"/>
  <c r="I26" i="11" s="1"/>
  <c r="F23" i="12"/>
  <c r="I31" i="11"/>
  <c r="I32" i="11"/>
  <c r="I25" i="11"/>
  <c r="I24" i="11"/>
  <c r="I17" i="11"/>
  <c r="I18" i="11"/>
  <c r="I19" i="11"/>
  <c r="I23" i="11"/>
  <c r="I22" i="11"/>
  <c r="M31" i="19"/>
  <c r="N31" i="19" s="1"/>
  <c r="B45" i="19"/>
  <c r="B46" i="19" s="1"/>
  <c r="F27" i="19"/>
  <c r="I19" i="12" l="1"/>
  <c r="I16" i="12" l="1"/>
  <c r="I17" i="12"/>
  <c r="I34" i="10" l="1"/>
  <c r="I35" i="10"/>
  <c r="I36" i="10"/>
  <c r="I27" i="10"/>
  <c r="I24" i="10"/>
  <c r="I23" i="10"/>
  <c r="I22" i="10"/>
  <c r="I25" i="10"/>
  <c r="I21" i="10"/>
  <c r="I26" i="10"/>
  <c r="I17" i="10" l="1"/>
  <c r="I18" i="10"/>
  <c r="I16" i="10"/>
  <c r="I30" i="19" l="1"/>
  <c r="I28" i="19"/>
  <c r="I15" i="19" l="1"/>
  <c r="I22" i="19"/>
  <c r="I21" i="19"/>
  <c r="I20" i="19"/>
  <c r="I16" i="19" l="1"/>
  <c r="I18" i="19"/>
  <c r="I17" i="19"/>
  <c r="F9" i="19" l="1"/>
  <c r="J9" i="19" s="1"/>
  <c r="F8" i="19"/>
  <c r="G8" i="19" s="1"/>
  <c r="H32" i="19"/>
  <c r="I29" i="19"/>
  <c r="I27" i="19"/>
  <c r="I26" i="19"/>
  <c r="I25" i="19"/>
  <c r="I23" i="19"/>
  <c r="I19" i="19"/>
  <c r="G10" i="19"/>
  <c r="E7" i="19"/>
  <c r="H47" i="18"/>
  <c r="I43" i="18"/>
  <c r="I42" i="18"/>
  <c r="I40" i="18"/>
  <c r="I39" i="18"/>
  <c r="I36" i="18"/>
  <c r="I35" i="18"/>
  <c r="E21" i="18"/>
  <c r="F8" i="17"/>
  <c r="G8" i="17" s="1"/>
  <c r="H32" i="17"/>
  <c r="I29" i="17"/>
  <c r="I28" i="17"/>
  <c r="I27" i="17"/>
  <c r="I26" i="17"/>
  <c r="I24" i="17"/>
  <c r="I23" i="17"/>
  <c r="I22" i="17"/>
  <c r="I15" i="17"/>
  <c r="G10" i="17"/>
  <c r="G9" i="17"/>
  <c r="E7" i="17"/>
  <c r="G10" i="14"/>
  <c r="F10" i="14"/>
  <c r="F9" i="14"/>
  <c r="G9" i="14" s="1"/>
  <c r="J9" i="14" s="1"/>
  <c r="F8" i="14"/>
  <c r="G8" i="14" s="1"/>
  <c r="H29" i="14"/>
  <c r="I26" i="14"/>
  <c r="I25" i="14"/>
  <c r="I24" i="14"/>
  <c r="I23" i="14"/>
  <c r="I22" i="14"/>
  <c r="I17" i="14"/>
  <c r="I16" i="14"/>
  <c r="I15" i="14"/>
  <c r="E7" i="14"/>
  <c r="G10" i="13"/>
  <c r="G9" i="13"/>
  <c r="F10" i="13"/>
  <c r="F9" i="13"/>
  <c r="F8" i="13"/>
  <c r="H32" i="13"/>
  <c r="I28" i="13"/>
  <c r="I27" i="13"/>
  <c r="E7" i="13"/>
  <c r="J10" i="12"/>
  <c r="F8" i="12"/>
  <c r="F7" i="12" s="1"/>
  <c r="H28" i="12"/>
  <c r="I23" i="12"/>
  <c r="I18" i="12"/>
  <c r="I15" i="12"/>
  <c r="E7" i="12"/>
  <c r="G10" i="11"/>
  <c r="F10" i="11"/>
  <c r="F9" i="11"/>
  <c r="G9" i="11" s="1"/>
  <c r="J9" i="11" s="1"/>
  <c r="F8" i="11"/>
  <c r="G8" i="11" s="1"/>
  <c r="J8" i="11" s="1"/>
  <c r="H37" i="11"/>
  <c r="I30" i="11"/>
  <c r="I29" i="11"/>
  <c r="I28" i="11"/>
  <c r="I21" i="11"/>
  <c r="E7" i="11"/>
  <c r="I23" i="3"/>
  <c r="I22" i="3"/>
  <c r="I18" i="3"/>
  <c r="I16" i="3"/>
  <c r="I17" i="3"/>
  <c r="I28" i="3"/>
  <c r="I27" i="3"/>
  <c r="I26" i="3"/>
  <c r="I21" i="3"/>
  <c r="F21" i="18" l="1"/>
  <c r="F7" i="13"/>
  <c r="J10" i="11"/>
  <c r="G8" i="12"/>
  <c r="J8" i="12" s="1"/>
  <c r="G7" i="19"/>
  <c r="J8" i="19"/>
  <c r="F7" i="19"/>
  <c r="G21" i="18"/>
  <c r="J22" i="18"/>
  <c r="G7" i="17"/>
  <c r="J8" i="17"/>
  <c r="F7" i="17"/>
  <c r="J10" i="14"/>
  <c r="F7" i="14"/>
  <c r="G7" i="14"/>
  <c r="J8" i="14"/>
  <c r="J9" i="13"/>
  <c r="J10" i="13"/>
  <c r="G8" i="13"/>
  <c r="G7" i="11"/>
  <c r="F7" i="11"/>
  <c r="J21" i="18" l="1"/>
  <c r="L21" i="18" s="1"/>
  <c r="I47" i="18" s="1"/>
  <c r="J7" i="19"/>
  <c r="L7" i="19" s="1"/>
  <c r="I32" i="19" s="1"/>
  <c r="M7" i="19"/>
  <c r="M21" i="18"/>
  <c r="M7" i="17"/>
  <c r="J7" i="17"/>
  <c r="L7" i="17" s="1"/>
  <c r="I32" i="17" s="1"/>
  <c r="M7" i="14"/>
  <c r="J7" i="14"/>
  <c r="L7" i="14" s="1"/>
  <c r="I29" i="14" s="1"/>
  <c r="G7" i="13"/>
  <c r="J8" i="13"/>
  <c r="G7" i="12"/>
  <c r="M7" i="11"/>
  <c r="J7" i="11"/>
  <c r="L7" i="11" s="1"/>
  <c r="I37" i="11" s="1"/>
  <c r="J7" i="13" l="1"/>
  <c r="L7" i="13" s="1"/>
  <c r="I32" i="13" s="1"/>
  <c r="M7" i="13"/>
  <c r="M7" i="12"/>
  <c r="J7" i="12"/>
  <c r="L7" i="12" s="1"/>
  <c r="I28" i="12" s="1"/>
  <c r="I25" i="3" l="1"/>
  <c r="I29" i="3"/>
  <c r="I28" i="10" l="1"/>
  <c r="F8" i="10"/>
  <c r="G8" i="10" s="1"/>
  <c r="H37" i="10" l="1"/>
  <c r="I32" i="10"/>
  <c r="I29" i="10"/>
  <c r="I20" i="10"/>
  <c r="I19" i="10"/>
  <c r="I15" i="10"/>
  <c r="G7" i="10"/>
  <c r="F7" i="10"/>
  <c r="E7" i="10"/>
  <c r="J7" i="10" l="1"/>
  <c r="L7" i="10" s="1"/>
  <c r="I37" i="10" s="1"/>
  <c r="M7" i="10"/>
  <c r="G10" i="3" l="1"/>
  <c r="G8" i="3"/>
  <c r="F10" i="3"/>
  <c r="F8" i="3"/>
  <c r="F7" i="3" s="1"/>
  <c r="G7" i="3" l="1"/>
  <c r="E7" i="3"/>
  <c r="I32" i="3" l="1"/>
  <c r="I31" i="3"/>
  <c r="I30" i="3"/>
  <c r="I24" i="3"/>
  <c r="I20" i="3"/>
  <c r="I19" i="3"/>
  <c r="I15" i="3"/>
  <c r="M7" i="3" l="1"/>
  <c r="J7" i="3"/>
  <c r="L7" i="3" s="1"/>
</calcChain>
</file>

<file path=xl/sharedStrings.xml><?xml version="1.0" encoding="utf-8"?>
<sst xmlns="http://schemas.openxmlformats.org/spreadsheetml/2006/main" count="985" uniqueCount="376">
  <si>
    <t>项目支出绩效自评表</t>
  </si>
  <si>
    <t>项目名称</t>
  </si>
  <si>
    <t>主管部门</t>
  </si>
  <si>
    <t>实施单位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</si>
  <si>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</si>
  <si>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</si>
  <si>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</si>
  <si>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</si>
  <si>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</si>
  <si>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</si>
  <si>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</si>
  <si>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—</t>
  </si>
  <si>
    <t>年度总体目标</t>
  </si>
  <si>
    <t>预期目标</t>
  </si>
  <si>
    <t>实际完成情况</t>
  </si>
  <si>
    <t>一级指标</t>
  </si>
  <si>
    <t>二级指标</t>
  </si>
  <si>
    <t>三级指标</t>
  </si>
  <si>
    <t>年度</t>
  </si>
  <si>
    <t>指标值</t>
  </si>
  <si>
    <t>实际</t>
  </si>
  <si>
    <t>完成值</t>
  </si>
  <si>
    <t>偏差原因分析及改进措施</t>
  </si>
  <si>
    <t>数量指标</t>
  </si>
  <si>
    <t>质量指标</t>
  </si>
  <si>
    <t>时效指标</t>
  </si>
  <si>
    <t>成本指标</t>
  </si>
  <si>
    <t>可持续影响指标</t>
  </si>
  <si>
    <t>服务对象满意度指标</t>
  </si>
  <si>
    <t>总分</t>
  </si>
  <si>
    <t>（2019年度）</t>
  </si>
  <si>
    <t>其中：当年财政拨款</t>
  </si>
  <si>
    <t xml:space="preserve">      上年结转资金</t>
  </si>
  <si>
    <t xml:space="preserve">  其他资金</t>
  </si>
  <si>
    <t>经济效益指标</t>
  </si>
  <si>
    <t>社会效益指标</t>
  </si>
  <si>
    <t>生态效益指标</t>
  </si>
  <si>
    <t>附件2</t>
    <phoneticPr fontId="2" type="noConversion"/>
  </si>
  <si>
    <t>项目资金
（万元）</t>
    <phoneticPr fontId="2" type="noConversion"/>
  </si>
  <si>
    <t>产出指标（50分）</t>
    <phoneticPr fontId="2" type="noConversion"/>
  </si>
  <si>
    <t>效益指标（30分）</t>
    <phoneticPr fontId="2" type="noConversion"/>
  </si>
  <si>
    <t>满意度指标（10分）</t>
    <phoneticPr fontId="2" type="noConversion"/>
  </si>
  <si>
    <t/>
  </si>
  <si>
    <t>武汉东湖新技术开发区九峰街道办事处</t>
    <phoneticPr fontId="2" type="noConversion"/>
  </si>
  <si>
    <t>社会保障和就业事务经费</t>
    <phoneticPr fontId="2" type="noConversion"/>
  </si>
  <si>
    <t>公共服务办公室</t>
    <phoneticPr fontId="2" type="noConversion"/>
  </si>
  <si>
    <t>—</t>
    <phoneticPr fontId="2" type="noConversion"/>
  </si>
  <si>
    <t>计生事业经费</t>
    <phoneticPr fontId="2" type="noConversion"/>
  </si>
  <si>
    <t>计生中心</t>
    <phoneticPr fontId="2" type="noConversion"/>
  </si>
  <si>
    <t>有效减轻人民家庭负担，改善人民的生活状况，提高人民生活质量，完善社会服务体系；完善计划生育信息网络体系，实现信息资源共享，提高工作服务水平；改善妇女群众的健康状况，提高妇女群众的生活质量；提升计划生育服务水平，普及优生优育知识，提高出生人口素质； 稳妥扎实有序做好计划生育工作，完善计划生育服务水平；强化计生管理职能的开展，着力提升公共服务水平；形成全社会共同关爱女孩成长的良好社会环境和舆论氛围；通过流动人口计划生育管理项目，使流动人口享受到街道的计划生育服务。</t>
    <phoneticPr fontId="2" type="noConversion"/>
  </si>
  <si>
    <t>及时有效的开展社区各项工作，提升社区居民生活质量，改善社区生活环境，确认社会稳定，建立良好的社区环境；构建和谐社会，切实维护老人、退役士兵、军人遗属、残疾人、特困人员等的合法权益；使广大群众的生活水平和生活质量随着经济社会发展得到普遍提高。</t>
    <phoneticPr fontId="2" type="noConversion"/>
  </si>
  <si>
    <t>保持人口性别结构平衡，提高计划生育服务管理水平，完善计生服务体系，改善居民生活环境，构筑和谐社会。</t>
    <phoneticPr fontId="2" type="noConversion"/>
  </si>
  <si>
    <t>是</t>
    <phoneticPr fontId="2" type="noConversion"/>
  </si>
  <si>
    <t>社区文化活动覆盖率</t>
  </si>
  <si>
    <t>每月20日前</t>
  </si>
  <si>
    <t>每季度发放</t>
  </si>
  <si>
    <t>抚恤资金及时发放</t>
    <phoneticPr fontId="2" type="noConversion"/>
  </si>
  <si>
    <t>老年福利及时发放</t>
    <phoneticPr fontId="2" type="noConversion"/>
  </si>
  <si>
    <t>残疾人补贴及时发放</t>
    <phoneticPr fontId="2" type="noConversion"/>
  </si>
  <si>
    <t>社会救助金及时发放</t>
    <phoneticPr fontId="2" type="noConversion"/>
  </si>
  <si>
    <t>特困人员供养金及时发放</t>
    <phoneticPr fontId="2" type="noConversion"/>
  </si>
  <si>
    <t>优抚资金及时发放</t>
    <phoneticPr fontId="2" type="noConversion"/>
  </si>
  <si>
    <t>提高民众幸福满足感，提升社区居民生活质量，改善社区生活环境，促进保障社会和谐、稳定发展。</t>
  </si>
  <si>
    <t>能提高民众幸福满足感，提升社区居民生活质量，改善社区生活环境，促进保障社会和谐、稳定发展。</t>
  </si>
  <si>
    <t>社区居民满意度</t>
    <phoneticPr fontId="8" type="noConversion"/>
  </si>
  <si>
    <t>工作及服务质量投诉率</t>
    <phoneticPr fontId="8" type="noConversion"/>
  </si>
  <si>
    <t>≥85%</t>
  </si>
  <si>
    <t>≤5%</t>
  </si>
  <si>
    <t>绩
效
指
标</t>
    <phoneticPr fontId="2" type="noConversion"/>
  </si>
  <si>
    <t>党群活动次数</t>
  </si>
  <si>
    <t>社区居民培训及活动次数</t>
  </si>
  <si>
    <t>公益性岗位补贴全发放</t>
  </si>
  <si>
    <t>抚恤资金全发放</t>
  </si>
  <si>
    <t>老年福利全发放</t>
  </si>
  <si>
    <t>≥10次</t>
  </si>
  <si>
    <t>≥30次</t>
  </si>
  <si>
    <t>居民信息登记覆盖率</t>
  </si>
  <si>
    <t>残疾人补助覆盖率</t>
  </si>
  <si>
    <t>社会救助覆盖率</t>
  </si>
  <si>
    <t>≥90%</t>
  </si>
  <si>
    <t>符合政策的全救助</t>
  </si>
  <si>
    <t>绩
效
指
标</t>
    <phoneticPr fontId="2" type="noConversion"/>
  </si>
  <si>
    <t>安全生产及维稳经费</t>
    <phoneticPr fontId="2" type="noConversion"/>
  </si>
  <si>
    <t>民兵训练及征兵经费</t>
    <phoneticPr fontId="2" type="noConversion"/>
  </si>
  <si>
    <t>党建办公室</t>
    <phoneticPr fontId="2" type="noConversion"/>
  </si>
  <si>
    <t>农林水专项经费</t>
    <phoneticPr fontId="2" type="noConversion"/>
  </si>
  <si>
    <t>农民社区管理补助经费</t>
    <phoneticPr fontId="2" type="noConversion"/>
  </si>
  <si>
    <t>政务中心</t>
    <phoneticPr fontId="2" type="noConversion"/>
  </si>
  <si>
    <t>村级正常运转经费</t>
    <phoneticPr fontId="2" type="noConversion"/>
  </si>
  <si>
    <t>以钱养事经费</t>
    <phoneticPr fontId="2" type="noConversion"/>
  </si>
  <si>
    <t>基层组织经费</t>
    <phoneticPr fontId="2" type="noConversion"/>
  </si>
  <si>
    <t>纪委办公室、街道办公室、党建办公室、政务中心</t>
    <phoneticPr fontId="2" type="noConversion"/>
  </si>
  <si>
    <t>城市维护建设费及河湖管理经费</t>
    <phoneticPr fontId="2" type="noConversion"/>
  </si>
  <si>
    <t>公共管理办公室</t>
    <phoneticPr fontId="2" type="noConversion"/>
  </si>
  <si>
    <t>河湖巡查次数</t>
  </si>
  <si>
    <t>全年52次</t>
    <phoneticPr fontId="2" type="noConversion"/>
  </si>
  <si>
    <t>河湖问题整改数</t>
    <phoneticPr fontId="2" type="noConversion"/>
  </si>
  <si>
    <t>≥40个</t>
    <phoneticPr fontId="2" type="noConversion"/>
  </si>
  <si>
    <t>47个</t>
    <phoneticPr fontId="2" type="noConversion"/>
  </si>
  <si>
    <t>根据相关文件规定，城市维护环境整治，创建文明卫生城市的要求及部署，完成东湖高新区“大城管”革命要求的达标任务，争取完成要求的达标任务的95%以上。</t>
    <phoneticPr fontId="2" type="noConversion"/>
  </si>
  <si>
    <t>1次/月</t>
    <phoneticPr fontId="2" type="noConversion"/>
  </si>
  <si>
    <t>按期召开城管工作例会</t>
    <phoneticPr fontId="2" type="noConversion"/>
  </si>
  <si>
    <t>投诉办结率</t>
  </si>
  <si>
    <t>≥95%</t>
  </si>
  <si>
    <t>新增违建面积</t>
  </si>
  <si>
    <t>“门前三包”工作常态化</t>
    <phoneticPr fontId="2" type="noConversion"/>
  </si>
  <si>
    <t>每月考核1次</t>
    <phoneticPr fontId="2" type="noConversion"/>
  </si>
  <si>
    <t>每月进行工作检查考核通报；每月进行“星级评定”</t>
    <phoneticPr fontId="2" type="noConversion"/>
  </si>
  <si>
    <t>建立综合整治的长效管理机制</t>
  </si>
  <si>
    <t>建立综合整治的长效管理机制</t>
    <phoneticPr fontId="2" type="noConversion"/>
  </si>
  <si>
    <t>加强环卫工作力度，强化市容环境综合整治，重点在珞喻东路铁路桥至九峰烈士陵园路段、九峰市场、青王路周边、景源里社区、王店社区、明畅里社区、德欣里社区周边形成了综合整治的长效管理机制。</t>
    <phoneticPr fontId="2" type="noConversion"/>
  </si>
  <si>
    <t>推进“公厕革命”工作</t>
    <phoneticPr fontId="2" type="noConversion"/>
  </si>
  <si>
    <t>新建2座公厕</t>
    <phoneticPr fontId="2" type="noConversion"/>
  </si>
  <si>
    <t>2座</t>
    <phoneticPr fontId="2" type="noConversion"/>
  </si>
  <si>
    <t>公厕开放时长</t>
    <phoneticPr fontId="2" type="noConversion"/>
  </si>
  <si>
    <t>≥16小时/天</t>
    <phoneticPr fontId="2" type="noConversion"/>
  </si>
  <si>
    <t>垃圾桶投放比例</t>
    <phoneticPr fontId="2" type="noConversion"/>
  </si>
  <si>
    <t>维护辖区环境卫生干净整洁</t>
    <phoneticPr fontId="2" type="noConversion"/>
  </si>
  <si>
    <t>提升辖区河湖环境质量</t>
    <phoneticPr fontId="2" type="noConversion"/>
  </si>
  <si>
    <t>维护了辖区环境卫生干净整洁</t>
    <phoneticPr fontId="2" type="noConversion"/>
  </si>
  <si>
    <t>提升了辖区河湖环境质量</t>
    <phoneticPr fontId="2" type="noConversion"/>
  </si>
  <si>
    <t>道路周边垃圾及时清理</t>
    <phoneticPr fontId="2" type="noConversion"/>
  </si>
  <si>
    <t>及时清理</t>
    <phoneticPr fontId="2" type="noConversion"/>
  </si>
  <si>
    <t>偏差原因：辖区部分道路建设已完成，但道路建成后仍处于未交付状态，道路周边出现建筑垃圾、生活垃圾等乱堆乱放问题整治不及时、不彻底。
改进措施：及时有效调整城管工作方式方法，用好“智慧城管-督导通”系统，发现问题及时整改</t>
    <phoneticPr fontId="2" type="noConversion"/>
  </si>
  <si>
    <t>围绕街道年度城管工作总目标，扎实做好辖区城管工作，稳步提升“大城管”考核成绩，稳步改善九峰辖区城市环境和管理秩序。</t>
    <phoneticPr fontId="2" type="noConversion"/>
  </si>
  <si>
    <t>不适用</t>
    <phoneticPr fontId="2" type="noConversion"/>
  </si>
  <si>
    <t>稳步提升“大城管”考核成绩，稳步改善九峰辖区城市环境和管理秩序。</t>
    <phoneticPr fontId="2" type="noConversion"/>
  </si>
  <si>
    <t>计划生育家庭奖励经费全发放</t>
    <phoneticPr fontId="8" type="noConversion"/>
  </si>
  <si>
    <t>计生补贴全发放</t>
    <phoneticPr fontId="8" type="noConversion"/>
  </si>
  <si>
    <t>计生培训次数</t>
    <phoneticPr fontId="8" type="noConversion"/>
  </si>
  <si>
    <t>计生宣传活动次数</t>
  </si>
  <si>
    <t>关爱活动次数</t>
    <phoneticPr fontId="8" type="noConversion"/>
  </si>
  <si>
    <t>≥3次</t>
  </si>
  <si>
    <t>≥4次</t>
  </si>
  <si>
    <t>计划生育家庭奖励经费及时发放</t>
  </si>
  <si>
    <t>12月31日前</t>
  </si>
  <si>
    <t>辖区妇女满意度</t>
    <phoneticPr fontId="8" type="noConversion"/>
  </si>
  <si>
    <t>≥80%</t>
  </si>
  <si>
    <t>第三方评价</t>
  </si>
  <si>
    <t>兵役登记</t>
  </si>
  <si>
    <t>≥20人</t>
  </si>
  <si>
    <t>征兵宣传次数</t>
  </si>
  <si>
    <t>≥2次</t>
  </si>
  <si>
    <t>≥1次</t>
  </si>
  <si>
    <t>6次</t>
    <phoneticPr fontId="2" type="noConversion"/>
  </si>
  <si>
    <t>10次</t>
    <phoneticPr fontId="2" type="noConversion"/>
  </si>
  <si>
    <t>4次</t>
    <phoneticPr fontId="2" type="noConversion"/>
  </si>
  <si>
    <t>信息统计覆盖率</t>
    <phoneticPr fontId="8" type="noConversion"/>
  </si>
  <si>
    <t>育龄妇女监测率</t>
    <phoneticPr fontId="8" type="noConversion"/>
  </si>
  <si>
    <t>辖区优生率</t>
    <phoneticPr fontId="8" type="noConversion"/>
  </si>
  <si>
    <t>优生知识普及率</t>
    <phoneticPr fontId="8" type="noConversion"/>
  </si>
  <si>
    <t>享受免费“四术”覆盖率</t>
    <phoneticPr fontId="8" type="noConversion"/>
  </si>
  <si>
    <t>术后并发症人员享受补贴覆盖率</t>
    <phoneticPr fontId="8" type="noConversion"/>
  </si>
  <si>
    <t>人口和计划生育目标责任制度管理覆盖率</t>
    <phoneticPr fontId="8" type="noConversion"/>
  </si>
  <si>
    <t>出生人口性别比综合治理覆盖率</t>
    <phoneticPr fontId="8" type="noConversion"/>
  </si>
  <si>
    <t>流动人口登记率</t>
    <phoneticPr fontId="8" type="noConversion"/>
  </si>
  <si>
    <t>不适用</t>
    <phoneticPr fontId="2" type="noConversion"/>
  </si>
  <si>
    <t>稳妥扎实有序做好计划生育工作，完善计划生育服务水平，持续提高人民生活质量，完善社会服务体系。</t>
    <phoneticPr fontId="2" type="noConversion"/>
  </si>
  <si>
    <t>有效减轻了人民家庭负担，改善了人民的生活状况，提高了人民生活质量，完善了社会服务体系；完善了计划生育信息网络体系，实现信息资源共享，提高了工作服务水平；改善了妇女群众的健康状况，提高了妇女群众的生活质量；提升了计划生育服务水平，普及优生优育知识，提高出生人口素质； 稳妥扎实有序做好计划生育工作，完善了计划生育服务水平；强化了计生管理职能的开展，着力提升公共服务水平；形成全社会共同关爱女孩成长的良好社会环境和舆论氛围；通过流动人口计划生育管理项目，使流动人口享受到街道的计划生育服务。</t>
    <phoneticPr fontId="2" type="noConversion"/>
  </si>
  <si>
    <t>56人</t>
    <phoneticPr fontId="2" type="noConversion"/>
  </si>
  <si>
    <t>完成民兵训练</t>
    <phoneticPr fontId="2" type="noConversion"/>
  </si>
  <si>
    <t>完成</t>
    <phoneticPr fontId="2" type="noConversion"/>
  </si>
  <si>
    <t>根据区武装部安排，参加了市警备区组织的为期10天的专武干部集训</t>
    <phoneticPr fontId="2" type="noConversion"/>
  </si>
  <si>
    <t>加强国防宣传教育；抓好管理队伍建设；抓好武装部规范化建设；抓好民兵队伍建设；抓好应征青年储备。
按要求开展兵役登记和征兵工作；做好民兵整组和武装部建设工作；完成民兵训练。</t>
  </si>
  <si>
    <t>加强国防宣传教育；抓好管理队伍建设；抓好武装部规范化建设；抓好民兵队伍建设；抓好应征青年储备。
按要求开展兵役登记和征兵工作；做好民兵整组和武装部建设工作；完成民兵训练。</t>
    <phoneticPr fontId="2" type="noConversion"/>
  </si>
  <si>
    <t>应征青年满意度</t>
    <phoneticPr fontId="2" type="noConversion"/>
  </si>
  <si>
    <t>≥90%</t>
    <phoneticPr fontId="2" type="noConversion"/>
  </si>
  <si>
    <t>召开武装专题会议</t>
    <phoneticPr fontId="2" type="noConversion"/>
  </si>
  <si>
    <t>≥8次</t>
    <phoneticPr fontId="2" type="noConversion"/>
  </si>
  <si>
    <t>抓好武装部规范化建设</t>
    <phoneticPr fontId="2" type="noConversion"/>
  </si>
  <si>
    <t>按规范设置“三室一库”</t>
    <phoneticPr fontId="2" type="noConversion"/>
  </si>
  <si>
    <t>按建设规范设置了“三室一库”（办公室、资料室、国防教育室和装备器材库），安装统一规范的制度标牌，并做好软件整理工作</t>
    <phoneticPr fontId="2" type="noConversion"/>
  </si>
  <si>
    <t>2次</t>
    <phoneticPr fontId="2" type="noConversion"/>
  </si>
  <si>
    <t>群众满意度</t>
  </si>
  <si>
    <t>群众满意度</t>
    <phoneticPr fontId="2" type="noConversion"/>
  </si>
  <si>
    <t xml:space="preserve">偏差原因：未进行应征青年满意度调查工作。
改进措施：下年工作中同期开展满意度调查。
</t>
    <phoneticPr fontId="2" type="noConversion"/>
  </si>
  <si>
    <t>偏差原因：未进行群众满意度调查工作。
改进措施：下年工作中同期开展满意度调查。</t>
    <phoneticPr fontId="2" type="noConversion"/>
  </si>
  <si>
    <t>加大安全生产宣传，提高民众安全生产意识，预防和减少事故发生；根据省、市、区信访维稳工作要求，更好的开展信访维稳工作；根据国家相关政策，更好的开展计划法律宣传、社区矫正、人民调解、普法及法律援助工作。</t>
    <phoneticPr fontId="2" type="noConversion"/>
  </si>
  <si>
    <t>≥2次/年</t>
  </si>
  <si>
    <t>≥4次/年</t>
  </si>
  <si>
    <t>安监局满意度</t>
  </si>
  <si>
    <t>市长专线投诉按时办结率</t>
    <phoneticPr fontId="2" type="noConversion"/>
  </si>
  <si>
    <t>城市留言板投诉按时办结率</t>
    <phoneticPr fontId="2" type="noConversion"/>
  </si>
  <si>
    <t>“大城管”考核评比</t>
    <phoneticPr fontId="2" type="noConversion"/>
  </si>
  <si>
    <t>全年综合排名≥第4名</t>
    <phoneticPr fontId="2" type="noConversion"/>
  </si>
  <si>
    <t>信访受理率</t>
    <phoneticPr fontId="2" type="noConversion"/>
  </si>
  <si>
    <t>领导干部下基层大接访活动办结率</t>
    <phoneticPr fontId="2" type="noConversion"/>
  </si>
  <si>
    <t>群众来访反馈率</t>
    <phoneticPr fontId="2" type="noConversion"/>
  </si>
  <si>
    <t>重点稳控期间不发生进京赴省到市越级访的现象</t>
    <phoneticPr fontId="2" type="noConversion"/>
  </si>
  <si>
    <t>不发生</t>
    <phoneticPr fontId="2" type="noConversion"/>
  </si>
  <si>
    <t>29次</t>
    <phoneticPr fontId="2" type="noConversion"/>
  </si>
  <si>
    <t>≥2次/年</t>
    <phoneticPr fontId="2" type="noConversion"/>
  </si>
  <si>
    <t>传销人员持续“清零”</t>
    <phoneticPr fontId="2" type="noConversion"/>
  </si>
  <si>
    <t>不新增</t>
    <phoneticPr fontId="2" type="noConversion"/>
  </si>
  <si>
    <t>未新增</t>
    <phoneticPr fontId="2" type="noConversion"/>
  </si>
  <si>
    <t>铁路护路“不出一事”</t>
    <phoneticPr fontId="2" type="noConversion"/>
  </si>
  <si>
    <t>“不出一事”</t>
    <phoneticPr fontId="2" type="noConversion"/>
  </si>
  <si>
    <t>社区网格员培训次数</t>
    <phoneticPr fontId="2" type="noConversion"/>
  </si>
  <si>
    <t>≥6次/年</t>
    <phoneticPr fontId="2" type="noConversion"/>
  </si>
  <si>
    <t>普法宣传活动次数</t>
    <phoneticPr fontId="2" type="noConversion"/>
  </si>
  <si>
    <t>扫黑除恶宣传活动次数</t>
    <phoneticPr fontId="2" type="noConversion"/>
  </si>
  <si>
    <t>消防演练次数</t>
    <phoneticPr fontId="2" type="noConversion"/>
  </si>
  <si>
    <t>≥12次/年</t>
    <phoneticPr fontId="2" type="noConversion"/>
  </si>
  <si>
    <t>13次</t>
    <phoneticPr fontId="2" type="noConversion"/>
  </si>
  <si>
    <t>5次</t>
    <phoneticPr fontId="2" type="noConversion"/>
  </si>
  <si>
    <t>安全宣传次数</t>
    <phoneticPr fontId="2" type="noConversion"/>
  </si>
  <si>
    <t>安全检查次数</t>
    <phoneticPr fontId="2" type="noConversion"/>
  </si>
  <si>
    <t>100次</t>
    <phoneticPr fontId="2" type="noConversion"/>
  </si>
  <si>
    <t>营造全街群众自觉主动参与关心国防、支持国防、建设国防的浓厚社会舆论氛围。</t>
    <phoneticPr fontId="2" type="noConversion"/>
  </si>
  <si>
    <t>加强综治工作，维护辖区治安秩序，保障社会稳定</t>
    <phoneticPr fontId="2" type="noConversion"/>
  </si>
  <si>
    <t>加大安全生产宣传，提高民众安全生产意识，预防和减少辖区事故发生</t>
    <phoneticPr fontId="2" type="noConversion"/>
  </si>
  <si>
    <t>偏差原因：活动场次计划偏少。
改进措施：更精准预计下年活动场次。</t>
  </si>
  <si>
    <t>偏差原因：检查次数计划偏少。
改进措施：更精准预计下年检查次数。</t>
    <phoneticPr fontId="2" type="noConversion"/>
  </si>
  <si>
    <t>推动农业科技成果转化项目和农业技术推广服务项目；开展2019年度本社区畜禽防疫检疫工作，及时有效处理本社区畜禽防疫检疫；开展2019年度本社区农产品质量安全检测工作，保障食品质量安全；预防并减少森林火灾，有效保护国家森林资源和人民生命财产安全；及时有效处理本辖区防汛抗旱事务。</t>
    <phoneticPr fontId="2" type="noConversion"/>
  </si>
  <si>
    <t>公共安全办公室（农业）</t>
    <phoneticPr fontId="2" type="noConversion"/>
  </si>
  <si>
    <t>公共安全办公室（综治）</t>
    <phoneticPr fontId="2" type="noConversion"/>
  </si>
  <si>
    <t>何刘村洪山菜薹基地项目</t>
    <phoneticPr fontId="8" type="noConversion"/>
  </si>
  <si>
    <t>畜禽检疫抽查次数</t>
    <phoneticPr fontId="8" type="noConversion"/>
  </si>
  <si>
    <t>农产品质量安全检测次数</t>
    <phoneticPr fontId="8" type="noConversion"/>
  </si>
  <si>
    <t>随机抽检农产品数</t>
    <phoneticPr fontId="8" type="noConversion"/>
  </si>
  <si>
    <t>护林员巡视天数</t>
  </si>
  <si>
    <t>无公害处置病虫害树木棵数</t>
    <phoneticPr fontId="8" type="noConversion"/>
  </si>
  <si>
    <t>茶园抗旱（浇灌）</t>
    <phoneticPr fontId="8" type="noConversion"/>
  </si>
  <si>
    <t>正常运转</t>
  </si>
  <si>
    <t>每天一次</t>
  </si>
  <si>
    <t>≥10个/次</t>
  </si>
  <si>
    <t>≥210天</t>
  </si>
  <si>
    <t>≥500棵</t>
  </si>
  <si>
    <t>≥30天</t>
  </si>
  <si>
    <t>通过公示栏宣传、走访入户，座谈传动和微信公众号等方式相结合，利用八一建军节、国庆90周年阅兵、悬挂退役军人光荣牌等时机，加强国防宣传教育，不断营造全街群众自觉主动参与关心国防、支持国防、建设国防的浓厚社会舆论氛围。</t>
    <phoneticPr fontId="2" type="noConversion"/>
  </si>
  <si>
    <t>森林火灾过火面积</t>
    <phoneticPr fontId="8" type="noConversion"/>
  </si>
  <si>
    <t>疫苗及时接种</t>
    <phoneticPr fontId="8" type="noConversion"/>
  </si>
  <si>
    <t>问题农产品处理及时性</t>
  </si>
  <si>
    <t>问题农产品处理及时性</t>
    <phoneticPr fontId="8" type="noConversion"/>
  </si>
  <si>
    <t>不发生火灾</t>
  </si>
  <si>
    <t>2次（春秋两季）</t>
  </si>
  <si>
    <t>2小时内</t>
  </si>
  <si>
    <t>保障社会公共卫生安全，保障农产品质量安全进入市场，避免和减少灾情损失，有利于国家可持续发展。</t>
    <phoneticPr fontId="8" type="noConversion"/>
  </si>
  <si>
    <t>维护生态稳定</t>
    <phoneticPr fontId="8" type="noConversion"/>
  </si>
  <si>
    <t>促进农业和农村经济可持续发展</t>
  </si>
  <si>
    <t>促进农业和农村经济可持续发展</t>
    <phoneticPr fontId="8" type="noConversion"/>
  </si>
  <si>
    <t>安监局满意度</t>
    <phoneticPr fontId="2" type="noConversion"/>
  </si>
  <si>
    <t>为生物的生存提供安全的环境，有利于生态的稳定</t>
    <phoneticPr fontId="8" type="noConversion"/>
  </si>
  <si>
    <t>是</t>
    <phoneticPr fontId="2" type="noConversion"/>
  </si>
  <si>
    <t>12月31日前完成</t>
  </si>
  <si>
    <t>不超预算</t>
  </si>
  <si>
    <t>村级正常运转、以钱养事及其他经费</t>
    <phoneticPr fontId="2" type="noConversion"/>
  </si>
  <si>
    <t>240天</t>
    <phoneticPr fontId="2" type="noConversion"/>
  </si>
  <si>
    <t>未发生</t>
    <phoneticPr fontId="2" type="noConversion"/>
  </si>
  <si>
    <t>农产品</t>
    <phoneticPr fontId="2" type="noConversion"/>
  </si>
  <si>
    <t>动物防疫</t>
    <phoneticPr fontId="2" type="noConversion"/>
  </si>
  <si>
    <t>国土资源规划局</t>
    <phoneticPr fontId="2" type="noConversion"/>
  </si>
  <si>
    <t>森林防火</t>
    <phoneticPr fontId="2" type="noConversion"/>
  </si>
  <si>
    <t>社发局</t>
    <phoneticPr fontId="2" type="noConversion"/>
  </si>
  <si>
    <t>及时</t>
    <phoneticPr fontId="2" type="noConversion"/>
  </si>
  <si>
    <t>1257棵</t>
    <phoneticPr fontId="2" type="noConversion"/>
  </si>
  <si>
    <t>社发局考核</t>
    <phoneticPr fontId="2" type="noConversion"/>
  </si>
  <si>
    <t>国土资源规划局考核</t>
    <phoneticPr fontId="2" type="noConversion"/>
  </si>
  <si>
    <t>合格</t>
    <phoneticPr fontId="2" type="noConversion"/>
  </si>
  <si>
    <t>10个</t>
    <phoneticPr fontId="2" type="noConversion"/>
  </si>
  <si>
    <t>60天</t>
    <phoneticPr fontId="2" type="noConversion"/>
  </si>
  <si>
    <t>特殊干旱年份，抗旱日期较以前延长</t>
    <phoneticPr fontId="2" type="noConversion"/>
  </si>
  <si>
    <t>2019年未发生问题农产品事件</t>
    <phoneticPr fontId="2" type="noConversion"/>
  </si>
  <si>
    <t>民主生活会</t>
  </si>
  <si>
    <t>1次</t>
  </si>
  <si>
    <t>团组织活动次数</t>
  </si>
  <si>
    <t>党员活动次数</t>
  </si>
  <si>
    <t>人大政协活动次数</t>
  </si>
  <si>
    <t>妇联活动</t>
  </si>
  <si>
    <t>工会职工活动</t>
  </si>
  <si>
    <t>群众文化活动次数</t>
  </si>
  <si>
    <t>≥25次</t>
  </si>
  <si>
    <t>纪检监察宣传教育“十进十建”</t>
  </si>
  <si>
    <t>5月完成</t>
  </si>
  <si>
    <t>五楼党员阅读室家具</t>
  </si>
  <si>
    <t>采购不超预算</t>
  </si>
  <si>
    <t>35次</t>
    <phoneticPr fontId="2" type="noConversion"/>
  </si>
  <si>
    <t>免费电影放映场次</t>
    <phoneticPr fontId="2" type="noConversion"/>
  </si>
  <si>
    <t>≥100场</t>
    <phoneticPr fontId="2" type="noConversion"/>
  </si>
  <si>
    <t>120余场</t>
    <phoneticPr fontId="2" type="noConversion"/>
  </si>
  <si>
    <t>社区健身站点全覆盖</t>
    <phoneticPr fontId="2" type="noConversion"/>
  </si>
  <si>
    <t>加强基层党组织建设的重要机遇，旨在把创先争优活动和基层组织建设年融为一体，以创先争优为动力加强基层组织建设，以基层组织建设年为抓手深化创先争优，以创先争优、加强组织的新成绩，确认社会稳定，建立良好的建设环境。</t>
    <phoneticPr fontId="2" type="noConversion"/>
  </si>
  <si>
    <t>公共安全办公室、街道办公室、党建办公室、公共服务办公室、文体中心、政务中心</t>
    <phoneticPr fontId="2" type="noConversion"/>
  </si>
  <si>
    <t>少数民族清真肉食补贴发放登记人数</t>
    <phoneticPr fontId="2" type="noConversion"/>
  </si>
  <si>
    <t>10人</t>
    <phoneticPr fontId="2" type="noConversion"/>
  </si>
  <si>
    <t>确保九峰基督教堂正常有序运行</t>
    <phoneticPr fontId="2" type="noConversion"/>
  </si>
  <si>
    <t>正常有序运行</t>
    <phoneticPr fontId="2" type="noConversion"/>
  </si>
  <si>
    <t>九峰街精神文明建设工作一直走在东湖高新区的前列，今年以来，街道领导对精神文明建设工作紧抓不懈，各职能部门齐抓共管，顺利地完成了市级第二季度和第三季度全区文明程度指数测评工作，取得了较好的成绩，第二季度在全区八个街道排名第二，第三季度在全区八个街道排名第一。</t>
    <phoneticPr fontId="2" type="noConversion"/>
  </si>
  <si>
    <t>不断改善居民生活质量，不断增强辖区民获得感、幸福感、安全感。</t>
    <phoneticPr fontId="2" type="noConversion"/>
  </si>
  <si>
    <t>深入落实九峰街文明城市建设长效机制</t>
    <phoneticPr fontId="2" type="noConversion"/>
  </si>
  <si>
    <t>长效机制深入落实</t>
    <phoneticPr fontId="2" type="noConversion"/>
  </si>
  <si>
    <t>使城市环境面貌、社会公共秩序、公共服务水平、居民生活质量不断改善，使辖区民获得感、幸福感、安全感不断增强，使向上向善、诚信互助的社会风尚更加浓厚，使全街国民素质和社会文明程度显著提升。</t>
    <phoneticPr fontId="2" type="noConversion"/>
  </si>
  <si>
    <t>不适用</t>
    <phoneticPr fontId="2" type="noConversion"/>
  </si>
  <si>
    <t>文明创建宣传次数</t>
    <phoneticPr fontId="2" type="noConversion"/>
  </si>
  <si>
    <t>≥100次</t>
    <phoneticPr fontId="2" type="noConversion"/>
  </si>
  <si>
    <t>100余次</t>
    <phoneticPr fontId="2" type="noConversion"/>
  </si>
  <si>
    <t>志愿服务活动次数</t>
    <phoneticPr fontId="2" type="noConversion"/>
  </si>
  <si>
    <t>志愿者注册人数</t>
    <phoneticPr fontId="2" type="noConversion"/>
  </si>
  <si>
    <t>3978人</t>
    <phoneticPr fontId="2" type="noConversion"/>
  </si>
  <si>
    <t>≥3501人</t>
  </si>
  <si>
    <t>≥260次</t>
    <phoneticPr fontId="2" type="noConversion"/>
  </si>
  <si>
    <t>287次</t>
    <phoneticPr fontId="2" type="noConversion"/>
  </si>
  <si>
    <t>主题节日活动次数</t>
    <phoneticPr fontId="2" type="noConversion"/>
  </si>
  <si>
    <t>≥80次</t>
    <phoneticPr fontId="2" type="noConversion"/>
  </si>
  <si>
    <t>88场次</t>
    <phoneticPr fontId="2" type="noConversion"/>
  </si>
  <si>
    <t>投稿工作质量持续改善</t>
    <phoneticPr fontId="2" type="noConversion"/>
  </si>
  <si>
    <t>市文明网10篇，中国光谷网2篇</t>
    <phoneticPr fontId="2" type="noConversion"/>
  </si>
  <si>
    <t>被第三方刊登≥8篇</t>
    <phoneticPr fontId="2" type="noConversion"/>
  </si>
  <si>
    <t>2019年，九峰街10个村完成村级经济收入5000余万元</t>
    <phoneticPr fontId="2" type="noConversion"/>
  </si>
  <si>
    <t>村级经济发展有新进展、新成效</t>
    <phoneticPr fontId="2" type="noConversion"/>
  </si>
  <si>
    <t>推动村级经发展有成效</t>
    <phoneticPr fontId="2" type="noConversion"/>
  </si>
  <si>
    <t>确保九峰城市森林保护区绿化任务顺利完成</t>
    <phoneticPr fontId="2" type="noConversion"/>
  </si>
  <si>
    <t>各村绿化用地管理工作均严格按照要求正常开展</t>
    <phoneticPr fontId="2" type="noConversion"/>
  </si>
  <si>
    <t>4次</t>
    <phoneticPr fontId="2" type="noConversion"/>
  </si>
  <si>
    <t>按月部署主题党日活动</t>
    <phoneticPr fontId="2" type="noConversion"/>
  </si>
  <si>
    <t>每月进行</t>
    <phoneticPr fontId="2" type="noConversion"/>
  </si>
  <si>
    <t>党内关怀活动次数</t>
    <phoneticPr fontId="2" type="noConversion"/>
  </si>
  <si>
    <t>≥5次</t>
    <phoneticPr fontId="2" type="noConversion"/>
  </si>
  <si>
    <t>6次</t>
    <phoneticPr fontId="2" type="noConversion"/>
  </si>
  <si>
    <t>按规定开展干部选拔工作</t>
    <phoneticPr fontId="2" type="noConversion"/>
  </si>
  <si>
    <t>合规</t>
    <phoneticPr fontId="2" type="noConversion"/>
  </si>
  <si>
    <t>按期完成“五务合一”党员群众服务中心建设工作</t>
    <phoneticPr fontId="2" type="noConversion"/>
  </si>
  <si>
    <t>2019年12月31日前</t>
    <phoneticPr fontId="2" type="noConversion"/>
  </si>
  <si>
    <t>还建社区维保项目经费不超预算</t>
    <phoneticPr fontId="2" type="noConversion"/>
  </si>
  <si>
    <t>不超预算</t>
    <phoneticPr fontId="2" type="noConversion"/>
  </si>
  <si>
    <t>农民社区管理补助经费按计划使用</t>
    <phoneticPr fontId="2" type="noConversion"/>
  </si>
  <si>
    <t>符合规定</t>
    <phoneticPr fontId="2" type="noConversion"/>
  </si>
  <si>
    <t>≥1次/月/街道</t>
    <phoneticPr fontId="2" type="noConversion"/>
  </si>
  <si>
    <t>不适用</t>
    <phoneticPr fontId="2" type="noConversion"/>
  </si>
  <si>
    <t>同安里社区一期新建居民文化休闲场所一处及时完成</t>
    <phoneticPr fontId="2" type="noConversion"/>
  </si>
  <si>
    <t>同安里社区二期新建居民文化休闲场所一处及时完成</t>
    <phoneticPr fontId="2" type="noConversion"/>
  </si>
  <si>
    <t>明畅里社区二期社区配套用房增设电梯及时完成</t>
    <phoneticPr fontId="2" type="noConversion"/>
  </si>
  <si>
    <t>王店社区三星苑化粪池环境改造及道路损毁维修及时完成</t>
    <phoneticPr fontId="2" type="noConversion"/>
  </si>
  <si>
    <t>王店社区三星苑新建居民文化休闲凉亭一座及时完成</t>
    <phoneticPr fontId="2" type="noConversion"/>
  </si>
  <si>
    <t>“双评议”排名</t>
    <phoneticPr fontId="2" type="noConversion"/>
  </si>
  <si>
    <t>2次</t>
    <phoneticPr fontId="2" type="noConversion"/>
  </si>
  <si>
    <t>3次</t>
    <phoneticPr fontId="2" type="noConversion"/>
  </si>
  <si>
    <t>4次</t>
    <phoneticPr fontId="2" type="noConversion"/>
  </si>
  <si>
    <t>9个社区全覆盖</t>
    <phoneticPr fontId="2" type="noConversion"/>
  </si>
  <si>
    <t>全覆盖</t>
    <phoneticPr fontId="2" type="noConversion"/>
  </si>
  <si>
    <t>未超预算</t>
    <phoneticPr fontId="2" type="noConversion"/>
  </si>
  <si>
    <t>不适用</t>
    <phoneticPr fontId="2" type="noConversion"/>
  </si>
  <si>
    <t>满意度</t>
    <phoneticPr fontId="2" type="noConversion"/>
  </si>
  <si>
    <t>“五奖”全获得</t>
    <phoneticPr fontId="2" type="noConversion"/>
  </si>
  <si>
    <t>全获得</t>
    <phoneticPr fontId="2" type="noConversion"/>
  </si>
  <si>
    <t>加强基层党组织建设的重要机遇，旨在把创先争优活动和基层组织建设年融为一体，以创先争优为动力加强基层组织建设，以基层组织建设年为抓手深化创先争优，以创先争优、加强组织的新成绩，确认社会稳定，建立良好的建设环境。</t>
    <phoneticPr fontId="2" type="noConversion"/>
  </si>
  <si>
    <t>是</t>
    <phoneticPr fontId="2" type="noConversion"/>
  </si>
  <si>
    <t>持续为党组织输送新鲜血液</t>
    <phoneticPr fontId="2" type="noConversion"/>
  </si>
  <si>
    <t>新发展预备党员≥8人</t>
    <phoneticPr fontId="2" type="noConversion"/>
  </si>
  <si>
    <t>14人</t>
    <phoneticPr fontId="2" type="noConversion"/>
  </si>
  <si>
    <t>“五务合一”工程不超预算</t>
    <phoneticPr fontId="2" type="noConversion"/>
  </si>
  <si>
    <t>1.推进基层民主，实现村民自治，落实政令政策、促进富民强乡。及时有效的开展村级各项工作，提升村民生活质量，改善乡村生活环境，确认社会稳定，建立良好的乡村环境；
2.以加强农村公益服务为目的，大胆创新管理体制和运行机制，在单位转变性质、人员转变身份、实现全员养老保险的同时，加大财政投入力度，实行政府采购，花钱购买农村公益服务,建立良好的社会环境;
3.进行保护区的绿化管理工作，确保绿化区的各项安全，有效保护国家森林资源和人民生命财产安全，更好为街道居民服务。</t>
    <phoneticPr fontId="2" type="noConversion"/>
  </si>
  <si>
    <t>星光里社区如期开办</t>
    <phoneticPr fontId="2" type="noConversion"/>
  </si>
  <si>
    <t>12月31日前</t>
    <phoneticPr fontId="2" type="noConversion"/>
  </si>
  <si>
    <t>未超预算</t>
    <phoneticPr fontId="2" type="noConversion"/>
  </si>
  <si>
    <t>十优</t>
    <phoneticPr fontId="2" type="noConversion"/>
  </si>
  <si>
    <t>社会工作者职业资格考试参考人数</t>
    <phoneticPr fontId="2" type="noConversion"/>
  </si>
  <si>
    <t>≥100人</t>
    <phoneticPr fontId="2" type="noConversion"/>
  </si>
  <si>
    <t>111人</t>
    <phoneticPr fontId="2" type="noConversion"/>
  </si>
  <si>
    <t>根据社区及居民需要，协助辖区各社区增设生活、出行、环保、绿化、节能、文体、宣传、教育等方面配套设施，及时有效的开展社区各项工作，提升社区居民生活质量，改善社区生活环境，确认社会稳定，建立良好的社区环境。</t>
    <phoneticPr fontId="2" type="noConversion"/>
  </si>
  <si>
    <t>提升社区居民生活质量，改善社区生活环境，确认社会稳定，建立良好的社区环境</t>
    <phoneticPr fontId="2" type="noConversion"/>
  </si>
  <si>
    <t>是</t>
    <phoneticPr fontId="2" type="noConversion"/>
  </si>
  <si>
    <t>10次</t>
    <phoneticPr fontId="2" type="noConversion"/>
  </si>
  <si>
    <t>30次</t>
    <phoneticPr fontId="2" type="noConversion"/>
  </si>
  <si>
    <t>全年综合排名≥第4名</t>
  </si>
  <si>
    <t>扶贫工作通过考核</t>
    <phoneticPr fontId="8" type="noConversion"/>
  </si>
  <si>
    <t>通过考核</t>
  </si>
  <si>
    <t>优秀</t>
    <phoneticPr fontId="2" type="noConversion"/>
  </si>
  <si>
    <t>不完全及时</t>
    <phoneticPr fontId="2" type="noConversion"/>
  </si>
  <si>
    <t>按时完成党风廉政宣教月</t>
    <phoneticPr fontId="2" type="noConversion"/>
  </si>
  <si>
    <t>按时</t>
    <phoneticPr fontId="2" type="noConversion"/>
  </si>
  <si>
    <t>按时</t>
    <phoneticPr fontId="2" type="noConversion"/>
  </si>
  <si>
    <t>偏差原因：整改不及时。
改进措施：及时整改。</t>
    <phoneticPr fontId="2" type="noConversion"/>
  </si>
  <si>
    <t>排名≥86名</t>
    <phoneticPr fontId="2" type="noConversion"/>
  </si>
  <si>
    <t>偏差原因：群众安全感较低。
改进措施：每年5、11月份先后集中开展“一感一度一率一评价”主题宣传活动，营造声势氛围，最大范围发动群众，不断提升安全感满意度。</t>
    <phoneticPr fontId="2" type="noConversion"/>
  </si>
  <si>
    <t>群众满意度（一感一度一率一评价）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</si>
</sst>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8" formatCode="_ * #,##0.000_ ;_ * \-#,##0.000_ ;_ * &quot;-&quot;??_ ;_ @_ "/>
    <numFmt numFmtId="179" formatCode="_ * #,##0.0000_ ;_ * \-#,##0.0000_ ;_ * &quot;-&quot;??_ ;_ @_ "/>
    <numFmt numFmtId="180" formatCode="0.000%"/>
    <numFmt numFmtId="181" formatCode="_ * #,##0.0_ ;_ * \-#,##0.0_ ;_ * &quot;-&quot;??_ ;_ @_ "/>
  </numFmts>
  <fonts count="14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18"/>
      <name val="黑体"/>
      <family val="3"/>
      <charset val="134"/>
    </font>
    <font>
      <sz val="18"/>
      <name val="方正小标宋简体"/>
      <charset val="134"/>
    </font>
    <font>
      <sz val="11"/>
      <color theme="1"/>
      <name val="等线"/>
      <family val="3"/>
      <charset val="134"/>
      <scheme val="minor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0"/>
      <color theme="1"/>
      <name val="等线"/>
      <family val="3"/>
      <charset val="134"/>
      <scheme val="minor"/>
    </font>
    <font>
      <sz val="9"/>
      <color rgb="FF000000"/>
      <name val="宋体"/>
      <family val="3"/>
      <charset val="134"/>
    </font>
    <font>
      <sz val="10"/>
      <color indexed="8"/>
      <name val="Arial"/>
      <family val="2"/>
    </font>
    <font>
      <sz val="10"/>
      <color rgb="FFFF0000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/>
    <xf numFmtId="0" fontId="6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1" fillId="0" borderId="0"/>
    <xf numFmtId="9" fontId="1" fillId="0" borderId="0" applyFont="0" applyFill="0" applyBorder="0" applyAlignment="0" applyProtection="0">
      <alignment vertical="center"/>
    </xf>
  </cellStyleXfs>
  <cellXfs count="106">
    <xf numFmtId="0" fontId="0" fillId="0" borderId="0" xfId="0"/>
    <xf numFmtId="0" fontId="3" fillId="0" borderId="0" xfId="2">
      <alignment vertical="center"/>
    </xf>
    <xf numFmtId="0" fontId="3" fillId="0" borderId="0" xfId="3" applyAlignment="1">
      <alignment vertical="center" wrapText="1"/>
    </xf>
    <xf numFmtId="0" fontId="6" fillId="0" borderId="0" xfId="4">
      <alignment vertical="center"/>
    </xf>
    <xf numFmtId="0" fontId="9" fillId="0" borderId="0" xfId="4" applyFont="1">
      <alignment vertical="center"/>
    </xf>
    <xf numFmtId="0" fontId="8" fillId="0" borderId="5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43" fontId="8" fillId="0" borderId="4" xfId="5" applyFont="1" applyBorder="1" applyAlignment="1">
      <alignment horizontal="center" vertical="center" wrapText="1"/>
    </xf>
    <xf numFmtId="43" fontId="8" fillId="0" borderId="5" xfId="5" applyFont="1" applyBorder="1" applyAlignment="1">
      <alignment horizontal="center" vertical="center" wrapText="1"/>
    </xf>
    <xf numFmtId="43" fontId="9" fillId="0" borderId="0" xfId="4" applyNumberFormat="1" applyFont="1">
      <alignment vertical="center"/>
    </xf>
    <xf numFmtId="0" fontId="8" fillId="0" borderId="4" xfId="2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9" fontId="8" fillId="0" borderId="5" xfId="6" applyFont="1" applyBorder="1" applyAlignment="1">
      <alignment horizontal="center" vertical="center" wrapText="1"/>
    </xf>
    <xf numFmtId="9" fontId="8" fillId="0" borderId="5" xfId="2" applyNumberFormat="1" applyFont="1" applyBorder="1" applyAlignment="1">
      <alignment horizontal="center" vertical="center" wrapText="1"/>
    </xf>
    <xf numFmtId="43" fontId="10" fillId="0" borderId="5" xfId="5" applyFont="1" applyBorder="1" applyAlignment="1">
      <alignment vertical="center" wrapText="1"/>
    </xf>
    <xf numFmtId="0" fontId="8" fillId="0" borderId="7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9" fontId="8" fillId="0" borderId="5" xfId="6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9" fontId="8" fillId="0" borderId="5" xfId="6" applyFont="1" applyBorder="1" applyAlignment="1">
      <alignment horizontal="center" vertical="center" wrapText="1"/>
    </xf>
    <xf numFmtId="0" fontId="6" fillId="0" borderId="0" xfId="4" applyAlignment="1">
      <alignment vertical="center" wrapText="1"/>
    </xf>
    <xf numFmtId="178" fontId="8" fillId="0" borderId="5" xfId="5" applyNumberFormat="1" applyFont="1" applyBorder="1" applyAlignment="1">
      <alignment horizontal="center" vertical="center" wrapText="1"/>
    </xf>
    <xf numFmtId="179" fontId="8" fillId="0" borderId="5" xfId="5" applyNumberFormat="1" applyFont="1" applyBorder="1" applyAlignment="1">
      <alignment horizontal="center" vertical="center" wrapText="1"/>
    </xf>
    <xf numFmtId="43" fontId="8" fillId="0" borderId="5" xfId="5" applyNumberFormat="1" applyFont="1" applyBorder="1" applyAlignment="1">
      <alignment horizontal="center" vertical="center" wrapText="1"/>
    </xf>
    <xf numFmtId="9" fontId="8" fillId="0" borderId="5" xfId="8" applyFont="1" applyBorder="1" applyAlignment="1">
      <alignment horizontal="center" vertical="center" wrapText="1"/>
    </xf>
    <xf numFmtId="178" fontId="8" fillId="0" borderId="4" xfId="5" applyNumberFormat="1" applyFont="1" applyBorder="1" applyAlignment="1">
      <alignment horizontal="center" vertical="center" wrapText="1"/>
    </xf>
    <xf numFmtId="43" fontId="8" fillId="0" borderId="4" xfId="5" applyNumberFormat="1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left" vertical="center" wrapText="1"/>
    </xf>
    <xf numFmtId="0" fontId="8" fillId="0" borderId="14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9" fontId="8" fillId="0" borderId="5" xfId="6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10" fontId="8" fillId="0" borderId="5" xfId="6" applyNumberFormat="1" applyFont="1" applyBorder="1" applyAlignment="1">
      <alignment horizontal="center" vertical="center" wrapText="1"/>
    </xf>
    <xf numFmtId="0" fontId="12" fillId="0" borderId="0" xfId="4" applyFont="1">
      <alignment vertical="center"/>
    </xf>
    <xf numFmtId="0" fontId="13" fillId="0" borderId="0" xfId="4" applyFont="1">
      <alignment vertical="center"/>
    </xf>
    <xf numFmtId="0" fontId="10" fillId="0" borderId="5" xfId="2" applyFont="1" applyBorder="1" applyAlignment="1">
      <alignment vertical="center" wrapText="1"/>
    </xf>
    <xf numFmtId="58" fontId="8" fillId="0" borderId="5" xfId="6" applyNumberFormat="1" applyFont="1" applyBorder="1" applyAlignment="1">
      <alignment horizontal="center" vertical="center" wrapText="1"/>
    </xf>
    <xf numFmtId="181" fontId="8" fillId="0" borderId="5" xfId="1" applyNumberFormat="1" applyFont="1" applyBorder="1" applyAlignment="1">
      <alignment horizontal="center" vertical="center" wrapText="1"/>
    </xf>
    <xf numFmtId="10" fontId="9" fillId="0" borderId="0" xfId="4" applyNumberFormat="1" applyFont="1">
      <alignment vertical="center"/>
    </xf>
    <xf numFmtId="179" fontId="6" fillId="0" borderId="0" xfId="1" applyNumberFormat="1" applyFont="1">
      <alignment vertical="center"/>
    </xf>
    <xf numFmtId="0" fontId="8" fillId="0" borderId="14" xfId="2" applyFont="1" applyBorder="1" applyAlignment="1">
      <alignment vertical="center" wrapText="1"/>
    </xf>
    <xf numFmtId="0" fontId="8" fillId="0" borderId="4" xfId="2" applyFont="1" applyBorder="1" applyAlignment="1">
      <alignment vertical="center" wrapText="1"/>
    </xf>
    <xf numFmtId="0" fontId="8" fillId="0" borderId="5" xfId="2" applyFont="1" applyFill="1" applyBorder="1" applyAlignment="1">
      <alignment horizontal="center" vertical="center" wrapText="1"/>
    </xf>
    <xf numFmtId="9" fontId="8" fillId="0" borderId="5" xfId="6" applyFont="1" applyFill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0" fontId="8" fillId="0" borderId="14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9" fontId="8" fillId="0" borderId="5" xfId="6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9" fontId="8" fillId="0" borderId="5" xfId="6" applyFont="1" applyBorder="1" applyAlignment="1">
      <alignment horizontal="center" vertical="center" wrapText="1"/>
    </xf>
    <xf numFmtId="0" fontId="8" fillId="0" borderId="14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10" fontId="8" fillId="0" borderId="5" xfId="2" applyNumberFormat="1" applyFont="1" applyFill="1" applyBorder="1" applyAlignment="1">
      <alignment horizontal="center" vertical="center" wrapText="1"/>
    </xf>
    <xf numFmtId="58" fontId="8" fillId="0" borderId="5" xfId="2" applyNumberFormat="1" applyFont="1" applyBorder="1" applyAlignment="1">
      <alignment horizontal="center" vertical="center" wrapText="1"/>
    </xf>
    <xf numFmtId="0" fontId="6" fillId="0" borderId="0" xfId="4" applyAlignment="1">
      <alignment horizontal="center" vertical="center"/>
    </xf>
    <xf numFmtId="0" fontId="8" fillId="0" borderId="5" xfId="2" applyNumberFormat="1" applyFont="1" applyFill="1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10" fillId="0" borderId="3" xfId="2" applyFont="1" applyBorder="1" applyAlignment="1">
      <alignment horizontal="left" vertical="center" wrapText="1"/>
    </xf>
    <xf numFmtId="43" fontId="8" fillId="0" borderId="5" xfId="2" applyNumberFormat="1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8" fillId="0" borderId="11" xfId="2" applyFont="1" applyBorder="1" applyAlignment="1">
      <alignment horizontal="center" vertical="center" wrapText="1"/>
    </xf>
    <xf numFmtId="0" fontId="8" fillId="0" borderId="12" xfId="2" applyFont="1" applyBorder="1" applyAlignment="1">
      <alignment horizontal="center" vertical="center" wrapText="1"/>
    </xf>
    <xf numFmtId="0" fontId="8" fillId="0" borderId="9" xfId="2" applyFont="1" applyBorder="1" applyAlignment="1">
      <alignment horizontal="center" vertical="center" wrapText="1"/>
    </xf>
    <xf numFmtId="0" fontId="8" fillId="0" borderId="10" xfId="2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8" fillId="0" borderId="15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179" fontId="10" fillId="0" borderId="5" xfId="2" applyNumberFormat="1" applyFont="1" applyBorder="1" applyAlignment="1">
      <alignment horizontal="center" vertical="center" wrapText="1"/>
    </xf>
    <xf numFmtId="0" fontId="3" fillId="0" borderId="5" xfId="2" applyBorder="1">
      <alignment vertical="center"/>
    </xf>
    <xf numFmtId="0" fontId="10" fillId="0" borderId="5" xfId="2" applyFont="1" applyBorder="1" applyAlignment="1">
      <alignment horizontal="left" vertical="center" wrapText="1"/>
    </xf>
    <xf numFmtId="0" fontId="8" fillId="0" borderId="5" xfId="2" applyFont="1" applyBorder="1" applyAlignment="1">
      <alignment horizontal="left" vertical="center" wrapText="1"/>
    </xf>
    <xf numFmtId="0" fontId="8" fillId="0" borderId="14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8" fillId="0" borderId="8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justify" vertical="center" wrapText="1"/>
    </xf>
    <xf numFmtId="180" fontId="8" fillId="0" borderId="5" xfId="6" applyNumberFormat="1" applyFont="1" applyBorder="1" applyAlignment="1">
      <alignment horizontal="center" vertical="center" wrapText="1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horizontal="center" vertical="center" wrapText="1"/>
    </xf>
    <xf numFmtId="0" fontId="7" fillId="0" borderId="0" xfId="2" applyFont="1" applyAlignment="1">
      <alignment horizontal="center" vertical="top" wrapText="1"/>
    </xf>
    <xf numFmtId="0" fontId="8" fillId="0" borderId="1" xfId="2" applyFont="1" applyBorder="1" applyAlignment="1">
      <alignment horizontal="center" vertical="center" wrapText="1"/>
    </xf>
    <xf numFmtId="9" fontId="8" fillId="0" borderId="5" xfId="6" applyFont="1" applyBorder="1" applyAlignment="1">
      <alignment horizontal="center" vertical="center" wrapText="1"/>
    </xf>
    <xf numFmtId="43" fontId="10" fillId="0" borderId="5" xfId="2" applyNumberFormat="1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43" fontId="8" fillId="0" borderId="2" xfId="2" applyNumberFormat="1" applyFont="1" applyBorder="1" applyAlignment="1">
      <alignment horizontal="center" vertical="center" wrapText="1"/>
    </xf>
    <xf numFmtId="43" fontId="8" fillId="0" borderId="3" xfId="2" applyNumberFormat="1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10" fontId="8" fillId="0" borderId="5" xfId="6" applyNumberFormat="1" applyFont="1" applyBorder="1" applyAlignment="1">
      <alignment horizontal="center" vertical="center" wrapText="1"/>
    </xf>
    <xf numFmtId="179" fontId="8" fillId="0" borderId="5" xfId="2" applyNumberFormat="1" applyFont="1" applyBorder="1" applyAlignment="1">
      <alignment horizontal="center" vertical="center" wrapText="1"/>
    </xf>
    <xf numFmtId="0" fontId="8" fillId="0" borderId="2" xfId="2" applyFont="1" applyBorder="1" applyAlignment="1">
      <alignment horizontal="left" vertical="center" wrapText="1"/>
    </xf>
    <xf numFmtId="0" fontId="8" fillId="0" borderId="3" xfId="2" applyFont="1" applyBorder="1" applyAlignment="1">
      <alignment horizontal="left" vertical="center" wrapText="1"/>
    </xf>
    <xf numFmtId="2" fontId="8" fillId="0" borderId="5" xfId="2" applyNumberFormat="1" applyFont="1" applyBorder="1" applyAlignment="1">
      <alignment horizontal="center" vertical="center" wrapText="1"/>
    </xf>
    <xf numFmtId="0" fontId="10" fillId="0" borderId="13" xfId="2" applyFont="1" applyBorder="1" applyAlignment="1">
      <alignment horizontal="left" vertical="center" wrapText="1"/>
    </xf>
    <xf numFmtId="0" fontId="8" fillId="0" borderId="16" xfId="2" applyFont="1" applyBorder="1" applyAlignment="1">
      <alignment horizontal="center" vertical="center" wrapText="1"/>
    </xf>
    <xf numFmtId="178" fontId="10" fillId="0" borderId="5" xfId="2" applyNumberFormat="1" applyFont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178" fontId="9" fillId="0" borderId="0" xfId="4" applyNumberFormat="1" applyFont="1">
      <alignment vertical="center"/>
    </xf>
  </cellXfs>
  <cellStyles count="9">
    <cellStyle name="百分比" xfId="8" builtinId="5"/>
    <cellStyle name="百分比 2" xfId="6" xr:uid="{ACD19C87-7863-4B02-B2F3-4C1BCF894626}"/>
    <cellStyle name="常规" xfId="0" builtinId="0"/>
    <cellStyle name="常规 2" xfId="2" xr:uid="{B77DEA68-4A7F-4C4B-A55B-AF5840058AFC}"/>
    <cellStyle name="常规 2 2" xfId="3" xr:uid="{1E44FE4F-44DF-4E82-AA22-94CCE0C3960F}"/>
    <cellStyle name="常规 3" xfId="4" xr:uid="{7C85D64E-D285-4D35-B2C9-6D86F4584DCC}"/>
    <cellStyle name="常规 4" xfId="7" xr:uid="{2F64A783-7E88-4EA9-AA92-9BF15550458F}"/>
    <cellStyle name="千位分隔" xfId="1" builtinId="3"/>
    <cellStyle name="千位分隔 2" xfId="5" xr:uid="{E808CE6C-9BC7-472D-A850-86DB716631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9630F-4F02-43D5-9CFA-EC6E51DD4831}">
  <sheetPr>
    <pageSetUpPr fitToPage="1"/>
  </sheetPr>
  <dimension ref="A1:AD42"/>
  <sheetViews>
    <sheetView tabSelected="1" view="pageBreakPreview" zoomScale="80" zoomScaleNormal="100" workbookViewId="0">
      <selection activeCell="N8" sqref="N8"/>
    </sheetView>
  </sheetViews>
  <sheetFormatPr defaultColWidth="10" defaultRowHeight="13.8"/>
  <cols>
    <col min="1" max="1" width="6.77734375" style="3" customWidth="1"/>
    <col min="2" max="2" width="9.33203125" style="3" customWidth="1"/>
    <col min="3" max="3" width="11.6640625" style="3" bestFit="1" customWidth="1"/>
    <col min="4" max="4" width="18.33203125" style="3" customWidth="1"/>
    <col min="5" max="5" width="10.21875" style="3" bestFit="1" customWidth="1"/>
    <col min="6" max="6" width="15.6640625" style="3" customWidth="1"/>
    <col min="7" max="7" width="17.77734375" style="3" customWidth="1"/>
    <col min="8" max="11" width="10" style="3"/>
    <col min="12" max="12" width="10.77734375" style="3" customWidth="1"/>
    <col min="13" max="13" width="14.5546875" style="3" customWidth="1"/>
    <col min="14" max="14" width="23.77734375" style="3" bestFit="1" customWidth="1"/>
    <col min="15" max="15" width="75" style="3" bestFit="1" customWidth="1"/>
    <col min="16" max="16" width="14.33203125" style="3" bestFit="1" customWidth="1"/>
    <col min="17" max="17" width="10.109375" style="3" bestFit="1" customWidth="1"/>
    <col min="18" max="18" width="14.33203125" style="3" bestFit="1" customWidth="1"/>
    <col min="19" max="19" width="11.6640625" style="3" bestFit="1" customWidth="1"/>
    <col min="20" max="21" width="14.33203125" style="3" bestFit="1" customWidth="1"/>
    <col min="22" max="22" width="11.6640625" style="3" bestFit="1" customWidth="1"/>
    <col min="23" max="23" width="10.109375" style="3" bestFit="1" customWidth="1"/>
    <col min="24" max="241" width="10" style="3"/>
    <col min="242" max="242" width="6.77734375" style="3" customWidth="1"/>
    <col min="243" max="243" width="5.109375" style="3" customWidth="1"/>
    <col min="244" max="244" width="11.6640625" style="3" bestFit="1" customWidth="1"/>
    <col min="245" max="245" width="18.33203125" style="3" customWidth="1"/>
    <col min="246" max="246" width="10" style="3"/>
    <col min="247" max="247" width="15.6640625" style="3" customWidth="1"/>
    <col min="248" max="248" width="17.77734375" style="3" customWidth="1"/>
    <col min="249" max="252" width="10" style="3"/>
    <col min="253" max="253" width="10.77734375" style="3" customWidth="1"/>
    <col min="254" max="254" width="14.5546875" style="3" customWidth="1"/>
    <col min="255" max="255" width="99.33203125" style="3" bestFit="1" customWidth="1"/>
    <col min="256" max="256" width="5.5546875" style="3" bestFit="1" customWidth="1"/>
    <col min="257" max="497" width="10" style="3"/>
    <col min="498" max="498" width="6.77734375" style="3" customWidth="1"/>
    <col min="499" max="499" width="5.109375" style="3" customWidth="1"/>
    <col min="500" max="500" width="11.6640625" style="3" bestFit="1" customWidth="1"/>
    <col min="501" max="501" width="18.33203125" style="3" customWidth="1"/>
    <col min="502" max="502" width="10" style="3"/>
    <col min="503" max="503" width="15.6640625" style="3" customWidth="1"/>
    <col min="504" max="504" width="17.77734375" style="3" customWidth="1"/>
    <col min="505" max="508" width="10" style="3"/>
    <col min="509" max="509" width="10.77734375" style="3" customWidth="1"/>
    <col min="510" max="510" width="14.5546875" style="3" customWidth="1"/>
    <col min="511" max="511" width="99.33203125" style="3" bestFit="1" customWidth="1"/>
    <col min="512" max="512" width="5.5546875" style="3" bestFit="1" customWidth="1"/>
    <col min="513" max="753" width="10" style="3"/>
    <col min="754" max="754" width="6.77734375" style="3" customWidth="1"/>
    <col min="755" max="755" width="5.109375" style="3" customWidth="1"/>
    <col min="756" max="756" width="11.6640625" style="3" bestFit="1" customWidth="1"/>
    <col min="757" max="757" width="18.33203125" style="3" customWidth="1"/>
    <col min="758" max="758" width="10" style="3"/>
    <col min="759" max="759" width="15.6640625" style="3" customWidth="1"/>
    <col min="760" max="760" width="17.77734375" style="3" customWidth="1"/>
    <col min="761" max="764" width="10" style="3"/>
    <col min="765" max="765" width="10.77734375" style="3" customWidth="1"/>
    <col min="766" max="766" width="14.5546875" style="3" customWidth="1"/>
    <col min="767" max="767" width="99.33203125" style="3" bestFit="1" customWidth="1"/>
    <col min="768" max="768" width="5.5546875" style="3" bestFit="1" customWidth="1"/>
    <col min="769" max="1009" width="10" style="3"/>
    <col min="1010" max="1010" width="6.77734375" style="3" customWidth="1"/>
    <col min="1011" max="1011" width="5.109375" style="3" customWidth="1"/>
    <col min="1012" max="1012" width="11.6640625" style="3" bestFit="1" customWidth="1"/>
    <col min="1013" max="1013" width="18.33203125" style="3" customWidth="1"/>
    <col min="1014" max="1014" width="10" style="3"/>
    <col min="1015" max="1015" width="15.6640625" style="3" customWidth="1"/>
    <col min="1016" max="1016" width="17.77734375" style="3" customWidth="1"/>
    <col min="1017" max="1020" width="10" style="3"/>
    <col min="1021" max="1021" width="10.77734375" style="3" customWidth="1"/>
    <col min="1022" max="1022" width="14.5546875" style="3" customWidth="1"/>
    <col min="1023" max="1023" width="99.33203125" style="3" bestFit="1" customWidth="1"/>
    <col min="1024" max="1024" width="5.5546875" style="3" bestFit="1" customWidth="1"/>
    <col min="1025" max="1265" width="10" style="3"/>
    <col min="1266" max="1266" width="6.77734375" style="3" customWidth="1"/>
    <col min="1267" max="1267" width="5.109375" style="3" customWidth="1"/>
    <col min="1268" max="1268" width="11.6640625" style="3" bestFit="1" customWidth="1"/>
    <col min="1269" max="1269" width="18.33203125" style="3" customWidth="1"/>
    <col min="1270" max="1270" width="10" style="3"/>
    <col min="1271" max="1271" width="15.6640625" style="3" customWidth="1"/>
    <col min="1272" max="1272" width="17.77734375" style="3" customWidth="1"/>
    <col min="1273" max="1276" width="10" style="3"/>
    <col min="1277" max="1277" width="10.77734375" style="3" customWidth="1"/>
    <col min="1278" max="1278" width="14.5546875" style="3" customWidth="1"/>
    <col min="1279" max="1279" width="99.33203125" style="3" bestFit="1" customWidth="1"/>
    <col min="1280" max="1280" width="5.5546875" style="3" bestFit="1" customWidth="1"/>
    <col min="1281" max="1521" width="10" style="3"/>
    <col min="1522" max="1522" width="6.77734375" style="3" customWidth="1"/>
    <col min="1523" max="1523" width="5.109375" style="3" customWidth="1"/>
    <col min="1524" max="1524" width="11.6640625" style="3" bestFit="1" customWidth="1"/>
    <col min="1525" max="1525" width="18.33203125" style="3" customWidth="1"/>
    <col min="1526" max="1526" width="10" style="3"/>
    <col min="1527" max="1527" width="15.6640625" style="3" customWidth="1"/>
    <col min="1528" max="1528" width="17.77734375" style="3" customWidth="1"/>
    <col min="1529" max="1532" width="10" style="3"/>
    <col min="1533" max="1533" width="10.77734375" style="3" customWidth="1"/>
    <col min="1534" max="1534" width="14.5546875" style="3" customWidth="1"/>
    <col min="1535" max="1535" width="99.33203125" style="3" bestFit="1" customWidth="1"/>
    <col min="1536" max="1536" width="5.5546875" style="3" bestFit="1" customWidth="1"/>
    <col min="1537" max="1777" width="10" style="3"/>
    <col min="1778" max="1778" width="6.77734375" style="3" customWidth="1"/>
    <col min="1779" max="1779" width="5.109375" style="3" customWidth="1"/>
    <col min="1780" max="1780" width="11.6640625" style="3" bestFit="1" customWidth="1"/>
    <col min="1781" max="1781" width="18.33203125" style="3" customWidth="1"/>
    <col min="1782" max="1782" width="10" style="3"/>
    <col min="1783" max="1783" width="15.6640625" style="3" customWidth="1"/>
    <col min="1784" max="1784" width="17.77734375" style="3" customWidth="1"/>
    <col min="1785" max="1788" width="10" style="3"/>
    <col min="1789" max="1789" width="10.77734375" style="3" customWidth="1"/>
    <col min="1790" max="1790" width="14.5546875" style="3" customWidth="1"/>
    <col min="1791" max="1791" width="99.33203125" style="3" bestFit="1" customWidth="1"/>
    <col min="1792" max="1792" width="5.5546875" style="3" bestFit="1" customWidth="1"/>
    <col min="1793" max="2033" width="10" style="3"/>
    <col min="2034" max="2034" width="6.77734375" style="3" customWidth="1"/>
    <col min="2035" max="2035" width="5.109375" style="3" customWidth="1"/>
    <col min="2036" max="2036" width="11.6640625" style="3" bestFit="1" customWidth="1"/>
    <col min="2037" max="2037" width="18.33203125" style="3" customWidth="1"/>
    <col min="2038" max="2038" width="10" style="3"/>
    <col min="2039" max="2039" width="15.6640625" style="3" customWidth="1"/>
    <col min="2040" max="2040" width="17.77734375" style="3" customWidth="1"/>
    <col min="2041" max="2044" width="10" style="3"/>
    <col min="2045" max="2045" width="10.77734375" style="3" customWidth="1"/>
    <col min="2046" max="2046" width="14.5546875" style="3" customWidth="1"/>
    <col min="2047" max="2047" width="99.33203125" style="3" bestFit="1" customWidth="1"/>
    <col min="2048" max="2048" width="5.5546875" style="3" bestFit="1" customWidth="1"/>
    <col min="2049" max="2289" width="10" style="3"/>
    <col min="2290" max="2290" width="6.77734375" style="3" customWidth="1"/>
    <col min="2291" max="2291" width="5.109375" style="3" customWidth="1"/>
    <col min="2292" max="2292" width="11.6640625" style="3" bestFit="1" customWidth="1"/>
    <col min="2293" max="2293" width="18.33203125" style="3" customWidth="1"/>
    <col min="2294" max="2294" width="10" style="3"/>
    <col min="2295" max="2295" width="15.6640625" style="3" customWidth="1"/>
    <col min="2296" max="2296" width="17.77734375" style="3" customWidth="1"/>
    <col min="2297" max="2300" width="10" style="3"/>
    <col min="2301" max="2301" width="10.77734375" style="3" customWidth="1"/>
    <col min="2302" max="2302" width="14.5546875" style="3" customWidth="1"/>
    <col min="2303" max="2303" width="99.33203125" style="3" bestFit="1" customWidth="1"/>
    <col min="2304" max="2304" width="5.5546875" style="3" bestFit="1" customWidth="1"/>
    <col min="2305" max="2545" width="10" style="3"/>
    <col min="2546" max="2546" width="6.77734375" style="3" customWidth="1"/>
    <col min="2547" max="2547" width="5.109375" style="3" customWidth="1"/>
    <col min="2548" max="2548" width="11.6640625" style="3" bestFit="1" customWidth="1"/>
    <col min="2549" max="2549" width="18.33203125" style="3" customWidth="1"/>
    <col min="2550" max="2550" width="10" style="3"/>
    <col min="2551" max="2551" width="15.6640625" style="3" customWidth="1"/>
    <col min="2552" max="2552" width="17.77734375" style="3" customWidth="1"/>
    <col min="2553" max="2556" width="10" style="3"/>
    <col min="2557" max="2557" width="10.77734375" style="3" customWidth="1"/>
    <col min="2558" max="2558" width="14.5546875" style="3" customWidth="1"/>
    <col min="2559" max="2559" width="99.33203125" style="3" bestFit="1" customWidth="1"/>
    <col min="2560" max="2560" width="5.5546875" style="3" bestFit="1" customWidth="1"/>
    <col min="2561" max="2801" width="10" style="3"/>
    <col min="2802" max="2802" width="6.77734375" style="3" customWidth="1"/>
    <col min="2803" max="2803" width="5.109375" style="3" customWidth="1"/>
    <col min="2804" max="2804" width="11.6640625" style="3" bestFit="1" customWidth="1"/>
    <col min="2805" max="2805" width="18.33203125" style="3" customWidth="1"/>
    <col min="2806" max="2806" width="10" style="3"/>
    <col min="2807" max="2807" width="15.6640625" style="3" customWidth="1"/>
    <col min="2808" max="2808" width="17.77734375" style="3" customWidth="1"/>
    <col min="2809" max="2812" width="10" style="3"/>
    <col min="2813" max="2813" width="10.77734375" style="3" customWidth="1"/>
    <col min="2814" max="2814" width="14.5546875" style="3" customWidth="1"/>
    <col min="2815" max="2815" width="99.33203125" style="3" bestFit="1" customWidth="1"/>
    <col min="2816" max="2816" width="5.5546875" style="3" bestFit="1" customWidth="1"/>
    <col min="2817" max="3057" width="10" style="3"/>
    <col min="3058" max="3058" width="6.77734375" style="3" customWidth="1"/>
    <col min="3059" max="3059" width="5.109375" style="3" customWidth="1"/>
    <col min="3060" max="3060" width="11.6640625" style="3" bestFit="1" customWidth="1"/>
    <col min="3061" max="3061" width="18.33203125" style="3" customWidth="1"/>
    <col min="3062" max="3062" width="10" style="3"/>
    <col min="3063" max="3063" width="15.6640625" style="3" customWidth="1"/>
    <col min="3064" max="3064" width="17.77734375" style="3" customWidth="1"/>
    <col min="3065" max="3068" width="10" style="3"/>
    <col min="3069" max="3069" width="10.77734375" style="3" customWidth="1"/>
    <col min="3070" max="3070" width="14.5546875" style="3" customWidth="1"/>
    <col min="3071" max="3071" width="99.33203125" style="3" bestFit="1" customWidth="1"/>
    <col min="3072" max="3072" width="5.5546875" style="3" bestFit="1" customWidth="1"/>
    <col min="3073" max="3313" width="10" style="3"/>
    <col min="3314" max="3314" width="6.77734375" style="3" customWidth="1"/>
    <col min="3315" max="3315" width="5.109375" style="3" customWidth="1"/>
    <col min="3316" max="3316" width="11.6640625" style="3" bestFit="1" customWidth="1"/>
    <col min="3317" max="3317" width="18.33203125" style="3" customWidth="1"/>
    <col min="3318" max="3318" width="10" style="3"/>
    <col min="3319" max="3319" width="15.6640625" style="3" customWidth="1"/>
    <col min="3320" max="3320" width="17.77734375" style="3" customWidth="1"/>
    <col min="3321" max="3324" width="10" style="3"/>
    <col min="3325" max="3325" width="10.77734375" style="3" customWidth="1"/>
    <col min="3326" max="3326" width="14.5546875" style="3" customWidth="1"/>
    <col min="3327" max="3327" width="99.33203125" style="3" bestFit="1" customWidth="1"/>
    <col min="3328" max="3328" width="5.5546875" style="3" bestFit="1" customWidth="1"/>
    <col min="3329" max="3569" width="10" style="3"/>
    <col min="3570" max="3570" width="6.77734375" style="3" customWidth="1"/>
    <col min="3571" max="3571" width="5.109375" style="3" customWidth="1"/>
    <col min="3572" max="3572" width="11.6640625" style="3" bestFit="1" customWidth="1"/>
    <col min="3573" max="3573" width="18.33203125" style="3" customWidth="1"/>
    <col min="3574" max="3574" width="10" style="3"/>
    <col min="3575" max="3575" width="15.6640625" style="3" customWidth="1"/>
    <col min="3576" max="3576" width="17.77734375" style="3" customWidth="1"/>
    <col min="3577" max="3580" width="10" style="3"/>
    <col min="3581" max="3581" width="10.77734375" style="3" customWidth="1"/>
    <col min="3582" max="3582" width="14.5546875" style="3" customWidth="1"/>
    <col min="3583" max="3583" width="99.33203125" style="3" bestFit="1" customWidth="1"/>
    <col min="3584" max="3584" width="5.5546875" style="3" bestFit="1" customWidth="1"/>
    <col min="3585" max="3825" width="10" style="3"/>
    <col min="3826" max="3826" width="6.77734375" style="3" customWidth="1"/>
    <col min="3827" max="3827" width="5.109375" style="3" customWidth="1"/>
    <col min="3828" max="3828" width="11.6640625" style="3" bestFit="1" customWidth="1"/>
    <col min="3829" max="3829" width="18.33203125" style="3" customWidth="1"/>
    <col min="3830" max="3830" width="10" style="3"/>
    <col min="3831" max="3831" width="15.6640625" style="3" customWidth="1"/>
    <col min="3832" max="3832" width="17.77734375" style="3" customWidth="1"/>
    <col min="3833" max="3836" width="10" style="3"/>
    <col min="3837" max="3837" width="10.77734375" style="3" customWidth="1"/>
    <col min="3838" max="3838" width="14.5546875" style="3" customWidth="1"/>
    <col min="3839" max="3839" width="99.33203125" style="3" bestFit="1" customWidth="1"/>
    <col min="3840" max="3840" width="5.5546875" style="3" bestFit="1" customWidth="1"/>
    <col min="3841" max="4081" width="10" style="3"/>
    <col min="4082" max="4082" width="6.77734375" style="3" customWidth="1"/>
    <col min="4083" max="4083" width="5.109375" style="3" customWidth="1"/>
    <col min="4084" max="4084" width="11.6640625" style="3" bestFit="1" customWidth="1"/>
    <col min="4085" max="4085" width="18.33203125" style="3" customWidth="1"/>
    <col min="4086" max="4086" width="10" style="3"/>
    <col min="4087" max="4087" width="15.6640625" style="3" customWidth="1"/>
    <col min="4088" max="4088" width="17.77734375" style="3" customWidth="1"/>
    <col min="4089" max="4092" width="10" style="3"/>
    <col min="4093" max="4093" width="10.77734375" style="3" customWidth="1"/>
    <col min="4094" max="4094" width="14.5546875" style="3" customWidth="1"/>
    <col min="4095" max="4095" width="99.33203125" style="3" bestFit="1" customWidth="1"/>
    <col min="4096" max="4096" width="5.5546875" style="3" bestFit="1" customWidth="1"/>
    <col min="4097" max="4337" width="10" style="3"/>
    <col min="4338" max="4338" width="6.77734375" style="3" customWidth="1"/>
    <col min="4339" max="4339" width="5.109375" style="3" customWidth="1"/>
    <col min="4340" max="4340" width="11.6640625" style="3" bestFit="1" customWidth="1"/>
    <col min="4341" max="4341" width="18.33203125" style="3" customWidth="1"/>
    <col min="4342" max="4342" width="10" style="3"/>
    <col min="4343" max="4343" width="15.6640625" style="3" customWidth="1"/>
    <col min="4344" max="4344" width="17.77734375" style="3" customWidth="1"/>
    <col min="4345" max="4348" width="10" style="3"/>
    <col min="4349" max="4349" width="10.77734375" style="3" customWidth="1"/>
    <col min="4350" max="4350" width="14.5546875" style="3" customWidth="1"/>
    <col min="4351" max="4351" width="99.33203125" style="3" bestFit="1" customWidth="1"/>
    <col min="4352" max="4352" width="5.5546875" style="3" bestFit="1" customWidth="1"/>
    <col min="4353" max="4593" width="10" style="3"/>
    <col min="4594" max="4594" width="6.77734375" style="3" customWidth="1"/>
    <col min="4595" max="4595" width="5.109375" style="3" customWidth="1"/>
    <col min="4596" max="4596" width="11.6640625" style="3" bestFit="1" customWidth="1"/>
    <col min="4597" max="4597" width="18.33203125" style="3" customWidth="1"/>
    <col min="4598" max="4598" width="10" style="3"/>
    <col min="4599" max="4599" width="15.6640625" style="3" customWidth="1"/>
    <col min="4600" max="4600" width="17.77734375" style="3" customWidth="1"/>
    <col min="4601" max="4604" width="10" style="3"/>
    <col min="4605" max="4605" width="10.77734375" style="3" customWidth="1"/>
    <col min="4606" max="4606" width="14.5546875" style="3" customWidth="1"/>
    <col min="4607" max="4607" width="99.33203125" style="3" bestFit="1" customWidth="1"/>
    <col min="4608" max="4608" width="5.5546875" style="3" bestFit="1" customWidth="1"/>
    <col min="4609" max="4849" width="10" style="3"/>
    <col min="4850" max="4850" width="6.77734375" style="3" customWidth="1"/>
    <col min="4851" max="4851" width="5.109375" style="3" customWidth="1"/>
    <col min="4852" max="4852" width="11.6640625" style="3" bestFit="1" customWidth="1"/>
    <col min="4853" max="4853" width="18.33203125" style="3" customWidth="1"/>
    <col min="4854" max="4854" width="10" style="3"/>
    <col min="4855" max="4855" width="15.6640625" style="3" customWidth="1"/>
    <col min="4856" max="4856" width="17.77734375" style="3" customWidth="1"/>
    <col min="4857" max="4860" width="10" style="3"/>
    <col min="4861" max="4861" width="10.77734375" style="3" customWidth="1"/>
    <col min="4862" max="4862" width="14.5546875" style="3" customWidth="1"/>
    <col min="4863" max="4863" width="99.33203125" style="3" bestFit="1" customWidth="1"/>
    <col min="4864" max="4864" width="5.5546875" style="3" bestFit="1" customWidth="1"/>
    <col min="4865" max="5105" width="10" style="3"/>
    <col min="5106" max="5106" width="6.77734375" style="3" customWidth="1"/>
    <col min="5107" max="5107" width="5.109375" style="3" customWidth="1"/>
    <col min="5108" max="5108" width="11.6640625" style="3" bestFit="1" customWidth="1"/>
    <col min="5109" max="5109" width="18.33203125" style="3" customWidth="1"/>
    <col min="5110" max="5110" width="10" style="3"/>
    <col min="5111" max="5111" width="15.6640625" style="3" customWidth="1"/>
    <col min="5112" max="5112" width="17.77734375" style="3" customWidth="1"/>
    <col min="5113" max="5116" width="10" style="3"/>
    <col min="5117" max="5117" width="10.77734375" style="3" customWidth="1"/>
    <col min="5118" max="5118" width="14.5546875" style="3" customWidth="1"/>
    <col min="5119" max="5119" width="99.33203125" style="3" bestFit="1" customWidth="1"/>
    <col min="5120" max="5120" width="5.5546875" style="3" bestFit="1" customWidth="1"/>
    <col min="5121" max="5361" width="10" style="3"/>
    <col min="5362" max="5362" width="6.77734375" style="3" customWidth="1"/>
    <col min="5363" max="5363" width="5.109375" style="3" customWidth="1"/>
    <col min="5364" max="5364" width="11.6640625" style="3" bestFit="1" customWidth="1"/>
    <col min="5365" max="5365" width="18.33203125" style="3" customWidth="1"/>
    <col min="5366" max="5366" width="10" style="3"/>
    <col min="5367" max="5367" width="15.6640625" style="3" customWidth="1"/>
    <col min="5368" max="5368" width="17.77734375" style="3" customWidth="1"/>
    <col min="5369" max="5372" width="10" style="3"/>
    <col min="5373" max="5373" width="10.77734375" style="3" customWidth="1"/>
    <col min="5374" max="5374" width="14.5546875" style="3" customWidth="1"/>
    <col min="5375" max="5375" width="99.33203125" style="3" bestFit="1" customWidth="1"/>
    <col min="5376" max="5376" width="5.5546875" style="3" bestFit="1" customWidth="1"/>
    <col min="5377" max="5617" width="10" style="3"/>
    <col min="5618" max="5618" width="6.77734375" style="3" customWidth="1"/>
    <col min="5619" max="5619" width="5.109375" style="3" customWidth="1"/>
    <col min="5620" max="5620" width="11.6640625" style="3" bestFit="1" customWidth="1"/>
    <col min="5621" max="5621" width="18.33203125" style="3" customWidth="1"/>
    <col min="5622" max="5622" width="10" style="3"/>
    <col min="5623" max="5623" width="15.6640625" style="3" customWidth="1"/>
    <col min="5624" max="5624" width="17.77734375" style="3" customWidth="1"/>
    <col min="5625" max="5628" width="10" style="3"/>
    <col min="5629" max="5629" width="10.77734375" style="3" customWidth="1"/>
    <col min="5630" max="5630" width="14.5546875" style="3" customWidth="1"/>
    <col min="5631" max="5631" width="99.33203125" style="3" bestFit="1" customWidth="1"/>
    <col min="5632" max="5632" width="5.5546875" style="3" bestFit="1" customWidth="1"/>
    <col min="5633" max="5873" width="10" style="3"/>
    <col min="5874" max="5874" width="6.77734375" style="3" customWidth="1"/>
    <col min="5875" max="5875" width="5.109375" style="3" customWidth="1"/>
    <col min="5876" max="5876" width="11.6640625" style="3" bestFit="1" customWidth="1"/>
    <col min="5877" max="5877" width="18.33203125" style="3" customWidth="1"/>
    <col min="5878" max="5878" width="10" style="3"/>
    <col min="5879" max="5879" width="15.6640625" style="3" customWidth="1"/>
    <col min="5880" max="5880" width="17.77734375" style="3" customWidth="1"/>
    <col min="5881" max="5884" width="10" style="3"/>
    <col min="5885" max="5885" width="10.77734375" style="3" customWidth="1"/>
    <col min="5886" max="5886" width="14.5546875" style="3" customWidth="1"/>
    <col min="5887" max="5887" width="99.33203125" style="3" bestFit="1" customWidth="1"/>
    <col min="5888" max="5888" width="5.5546875" style="3" bestFit="1" customWidth="1"/>
    <col min="5889" max="6129" width="10" style="3"/>
    <col min="6130" max="6130" width="6.77734375" style="3" customWidth="1"/>
    <col min="6131" max="6131" width="5.109375" style="3" customWidth="1"/>
    <col min="6132" max="6132" width="11.6640625" style="3" bestFit="1" customWidth="1"/>
    <col min="6133" max="6133" width="18.33203125" style="3" customWidth="1"/>
    <col min="6134" max="6134" width="10" style="3"/>
    <col min="6135" max="6135" width="15.6640625" style="3" customWidth="1"/>
    <col min="6136" max="6136" width="17.77734375" style="3" customWidth="1"/>
    <col min="6137" max="6140" width="10" style="3"/>
    <col min="6141" max="6141" width="10.77734375" style="3" customWidth="1"/>
    <col min="6142" max="6142" width="14.5546875" style="3" customWidth="1"/>
    <col min="6143" max="6143" width="99.33203125" style="3" bestFit="1" customWidth="1"/>
    <col min="6144" max="6144" width="5.5546875" style="3" bestFit="1" customWidth="1"/>
    <col min="6145" max="6385" width="10" style="3"/>
    <col min="6386" max="6386" width="6.77734375" style="3" customWidth="1"/>
    <col min="6387" max="6387" width="5.109375" style="3" customWidth="1"/>
    <col min="6388" max="6388" width="11.6640625" style="3" bestFit="1" customWidth="1"/>
    <col min="6389" max="6389" width="18.33203125" style="3" customWidth="1"/>
    <col min="6390" max="6390" width="10" style="3"/>
    <col min="6391" max="6391" width="15.6640625" style="3" customWidth="1"/>
    <col min="6392" max="6392" width="17.77734375" style="3" customWidth="1"/>
    <col min="6393" max="6396" width="10" style="3"/>
    <col min="6397" max="6397" width="10.77734375" style="3" customWidth="1"/>
    <col min="6398" max="6398" width="14.5546875" style="3" customWidth="1"/>
    <col min="6399" max="6399" width="99.33203125" style="3" bestFit="1" customWidth="1"/>
    <col min="6400" max="6400" width="5.5546875" style="3" bestFit="1" customWidth="1"/>
    <col min="6401" max="6641" width="10" style="3"/>
    <col min="6642" max="6642" width="6.77734375" style="3" customWidth="1"/>
    <col min="6643" max="6643" width="5.109375" style="3" customWidth="1"/>
    <col min="6644" max="6644" width="11.6640625" style="3" bestFit="1" customWidth="1"/>
    <col min="6645" max="6645" width="18.33203125" style="3" customWidth="1"/>
    <col min="6646" max="6646" width="10" style="3"/>
    <col min="6647" max="6647" width="15.6640625" style="3" customWidth="1"/>
    <col min="6648" max="6648" width="17.77734375" style="3" customWidth="1"/>
    <col min="6649" max="6652" width="10" style="3"/>
    <col min="6653" max="6653" width="10.77734375" style="3" customWidth="1"/>
    <col min="6654" max="6654" width="14.5546875" style="3" customWidth="1"/>
    <col min="6655" max="6655" width="99.33203125" style="3" bestFit="1" customWidth="1"/>
    <col min="6656" max="6656" width="5.5546875" style="3" bestFit="1" customWidth="1"/>
    <col min="6657" max="6897" width="10" style="3"/>
    <col min="6898" max="6898" width="6.77734375" style="3" customWidth="1"/>
    <col min="6899" max="6899" width="5.109375" style="3" customWidth="1"/>
    <col min="6900" max="6900" width="11.6640625" style="3" bestFit="1" customWidth="1"/>
    <col min="6901" max="6901" width="18.33203125" style="3" customWidth="1"/>
    <col min="6902" max="6902" width="10" style="3"/>
    <col min="6903" max="6903" width="15.6640625" style="3" customWidth="1"/>
    <col min="6904" max="6904" width="17.77734375" style="3" customWidth="1"/>
    <col min="6905" max="6908" width="10" style="3"/>
    <col min="6909" max="6909" width="10.77734375" style="3" customWidth="1"/>
    <col min="6910" max="6910" width="14.5546875" style="3" customWidth="1"/>
    <col min="6911" max="6911" width="99.33203125" style="3" bestFit="1" customWidth="1"/>
    <col min="6912" max="6912" width="5.5546875" style="3" bestFit="1" customWidth="1"/>
    <col min="6913" max="7153" width="10" style="3"/>
    <col min="7154" max="7154" width="6.77734375" style="3" customWidth="1"/>
    <col min="7155" max="7155" width="5.109375" style="3" customWidth="1"/>
    <col min="7156" max="7156" width="11.6640625" style="3" bestFit="1" customWidth="1"/>
    <col min="7157" max="7157" width="18.33203125" style="3" customWidth="1"/>
    <col min="7158" max="7158" width="10" style="3"/>
    <col min="7159" max="7159" width="15.6640625" style="3" customWidth="1"/>
    <col min="7160" max="7160" width="17.77734375" style="3" customWidth="1"/>
    <col min="7161" max="7164" width="10" style="3"/>
    <col min="7165" max="7165" width="10.77734375" style="3" customWidth="1"/>
    <col min="7166" max="7166" width="14.5546875" style="3" customWidth="1"/>
    <col min="7167" max="7167" width="99.33203125" style="3" bestFit="1" customWidth="1"/>
    <col min="7168" max="7168" width="5.5546875" style="3" bestFit="1" customWidth="1"/>
    <col min="7169" max="7409" width="10" style="3"/>
    <col min="7410" max="7410" width="6.77734375" style="3" customWidth="1"/>
    <col min="7411" max="7411" width="5.109375" style="3" customWidth="1"/>
    <col min="7412" max="7412" width="11.6640625" style="3" bestFit="1" customWidth="1"/>
    <col min="7413" max="7413" width="18.33203125" style="3" customWidth="1"/>
    <col min="7414" max="7414" width="10" style="3"/>
    <col min="7415" max="7415" width="15.6640625" style="3" customWidth="1"/>
    <col min="7416" max="7416" width="17.77734375" style="3" customWidth="1"/>
    <col min="7417" max="7420" width="10" style="3"/>
    <col min="7421" max="7421" width="10.77734375" style="3" customWidth="1"/>
    <col min="7422" max="7422" width="14.5546875" style="3" customWidth="1"/>
    <col min="7423" max="7423" width="99.33203125" style="3" bestFit="1" customWidth="1"/>
    <col min="7424" max="7424" width="5.5546875" style="3" bestFit="1" customWidth="1"/>
    <col min="7425" max="7665" width="10" style="3"/>
    <col min="7666" max="7666" width="6.77734375" style="3" customWidth="1"/>
    <col min="7667" max="7667" width="5.109375" style="3" customWidth="1"/>
    <col min="7668" max="7668" width="11.6640625" style="3" bestFit="1" customWidth="1"/>
    <col min="7669" max="7669" width="18.33203125" style="3" customWidth="1"/>
    <col min="7670" max="7670" width="10" style="3"/>
    <col min="7671" max="7671" width="15.6640625" style="3" customWidth="1"/>
    <col min="7672" max="7672" width="17.77734375" style="3" customWidth="1"/>
    <col min="7673" max="7676" width="10" style="3"/>
    <col min="7677" max="7677" width="10.77734375" style="3" customWidth="1"/>
    <col min="7678" max="7678" width="14.5546875" style="3" customWidth="1"/>
    <col min="7679" max="7679" width="99.33203125" style="3" bestFit="1" customWidth="1"/>
    <col min="7680" max="7680" width="5.5546875" style="3" bestFit="1" customWidth="1"/>
    <col min="7681" max="7921" width="10" style="3"/>
    <col min="7922" max="7922" width="6.77734375" style="3" customWidth="1"/>
    <col min="7923" max="7923" width="5.109375" style="3" customWidth="1"/>
    <col min="7924" max="7924" width="11.6640625" style="3" bestFit="1" customWidth="1"/>
    <col min="7925" max="7925" width="18.33203125" style="3" customWidth="1"/>
    <col min="7926" max="7926" width="10" style="3"/>
    <col min="7927" max="7927" width="15.6640625" style="3" customWidth="1"/>
    <col min="7928" max="7928" width="17.77734375" style="3" customWidth="1"/>
    <col min="7929" max="7932" width="10" style="3"/>
    <col min="7933" max="7933" width="10.77734375" style="3" customWidth="1"/>
    <col min="7934" max="7934" width="14.5546875" style="3" customWidth="1"/>
    <col min="7935" max="7935" width="99.33203125" style="3" bestFit="1" customWidth="1"/>
    <col min="7936" max="7936" width="5.5546875" style="3" bestFit="1" customWidth="1"/>
    <col min="7937" max="8177" width="10" style="3"/>
    <col min="8178" max="8178" width="6.77734375" style="3" customWidth="1"/>
    <col min="8179" max="8179" width="5.109375" style="3" customWidth="1"/>
    <col min="8180" max="8180" width="11.6640625" style="3" bestFit="1" customWidth="1"/>
    <col min="8181" max="8181" width="18.33203125" style="3" customWidth="1"/>
    <col min="8182" max="8182" width="10" style="3"/>
    <col min="8183" max="8183" width="15.6640625" style="3" customWidth="1"/>
    <col min="8184" max="8184" width="17.77734375" style="3" customWidth="1"/>
    <col min="8185" max="8188" width="10" style="3"/>
    <col min="8189" max="8189" width="10.77734375" style="3" customWidth="1"/>
    <col min="8190" max="8190" width="14.5546875" style="3" customWidth="1"/>
    <col min="8191" max="8191" width="99.33203125" style="3" bestFit="1" customWidth="1"/>
    <col min="8192" max="8192" width="5.5546875" style="3" bestFit="1" customWidth="1"/>
    <col min="8193" max="8433" width="10" style="3"/>
    <col min="8434" max="8434" width="6.77734375" style="3" customWidth="1"/>
    <col min="8435" max="8435" width="5.109375" style="3" customWidth="1"/>
    <col min="8436" max="8436" width="11.6640625" style="3" bestFit="1" customWidth="1"/>
    <col min="8437" max="8437" width="18.33203125" style="3" customWidth="1"/>
    <col min="8438" max="8438" width="10" style="3"/>
    <col min="8439" max="8439" width="15.6640625" style="3" customWidth="1"/>
    <col min="8440" max="8440" width="17.77734375" style="3" customWidth="1"/>
    <col min="8441" max="8444" width="10" style="3"/>
    <col min="8445" max="8445" width="10.77734375" style="3" customWidth="1"/>
    <col min="8446" max="8446" width="14.5546875" style="3" customWidth="1"/>
    <col min="8447" max="8447" width="99.33203125" style="3" bestFit="1" customWidth="1"/>
    <col min="8448" max="8448" width="5.5546875" style="3" bestFit="1" customWidth="1"/>
    <col min="8449" max="8689" width="10" style="3"/>
    <col min="8690" max="8690" width="6.77734375" style="3" customWidth="1"/>
    <col min="8691" max="8691" width="5.109375" style="3" customWidth="1"/>
    <col min="8692" max="8692" width="11.6640625" style="3" bestFit="1" customWidth="1"/>
    <col min="8693" max="8693" width="18.33203125" style="3" customWidth="1"/>
    <col min="8694" max="8694" width="10" style="3"/>
    <col min="8695" max="8695" width="15.6640625" style="3" customWidth="1"/>
    <col min="8696" max="8696" width="17.77734375" style="3" customWidth="1"/>
    <col min="8697" max="8700" width="10" style="3"/>
    <col min="8701" max="8701" width="10.77734375" style="3" customWidth="1"/>
    <col min="8702" max="8702" width="14.5546875" style="3" customWidth="1"/>
    <col min="8703" max="8703" width="99.33203125" style="3" bestFit="1" customWidth="1"/>
    <col min="8704" max="8704" width="5.5546875" style="3" bestFit="1" customWidth="1"/>
    <col min="8705" max="8945" width="10" style="3"/>
    <col min="8946" max="8946" width="6.77734375" style="3" customWidth="1"/>
    <col min="8947" max="8947" width="5.109375" style="3" customWidth="1"/>
    <col min="8948" max="8948" width="11.6640625" style="3" bestFit="1" customWidth="1"/>
    <col min="8949" max="8949" width="18.33203125" style="3" customWidth="1"/>
    <col min="8950" max="8950" width="10" style="3"/>
    <col min="8951" max="8951" width="15.6640625" style="3" customWidth="1"/>
    <col min="8952" max="8952" width="17.77734375" style="3" customWidth="1"/>
    <col min="8953" max="8956" width="10" style="3"/>
    <col min="8957" max="8957" width="10.77734375" style="3" customWidth="1"/>
    <col min="8958" max="8958" width="14.5546875" style="3" customWidth="1"/>
    <col min="8959" max="8959" width="99.33203125" style="3" bestFit="1" customWidth="1"/>
    <col min="8960" max="8960" width="5.5546875" style="3" bestFit="1" customWidth="1"/>
    <col min="8961" max="9201" width="10" style="3"/>
    <col min="9202" max="9202" width="6.77734375" style="3" customWidth="1"/>
    <col min="9203" max="9203" width="5.109375" style="3" customWidth="1"/>
    <col min="9204" max="9204" width="11.6640625" style="3" bestFit="1" customWidth="1"/>
    <col min="9205" max="9205" width="18.33203125" style="3" customWidth="1"/>
    <col min="9206" max="9206" width="10" style="3"/>
    <col min="9207" max="9207" width="15.6640625" style="3" customWidth="1"/>
    <col min="9208" max="9208" width="17.77734375" style="3" customWidth="1"/>
    <col min="9209" max="9212" width="10" style="3"/>
    <col min="9213" max="9213" width="10.77734375" style="3" customWidth="1"/>
    <col min="9214" max="9214" width="14.5546875" style="3" customWidth="1"/>
    <col min="9215" max="9215" width="99.33203125" style="3" bestFit="1" customWidth="1"/>
    <col min="9216" max="9216" width="5.5546875" style="3" bestFit="1" customWidth="1"/>
    <col min="9217" max="9457" width="10" style="3"/>
    <col min="9458" max="9458" width="6.77734375" style="3" customWidth="1"/>
    <col min="9459" max="9459" width="5.109375" style="3" customWidth="1"/>
    <col min="9460" max="9460" width="11.6640625" style="3" bestFit="1" customWidth="1"/>
    <col min="9461" max="9461" width="18.33203125" style="3" customWidth="1"/>
    <col min="9462" max="9462" width="10" style="3"/>
    <col min="9463" max="9463" width="15.6640625" style="3" customWidth="1"/>
    <col min="9464" max="9464" width="17.77734375" style="3" customWidth="1"/>
    <col min="9465" max="9468" width="10" style="3"/>
    <col min="9469" max="9469" width="10.77734375" style="3" customWidth="1"/>
    <col min="9470" max="9470" width="14.5546875" style="3" customWidth="1"/>
    <col min="9471" max="9471" width="99.33203125" style="3" bestFit="1" customWidth="1"/>
    <col min="9472" max="9472" width="5.5546875" style="3" bestFit="1" customWidth="1"/>
    <col min="9473" max="9713" width="10" style="3"/>
    <col min="9714" max="9714" width="6.77734375" style="3" customWidth="1"/>
    <col min="9715" max="9715" width="5.109375" style="3" customWidth="1"/>
    <col min="9716" max="9716" width="11.6640625" style="3" bestFit="1" customWidth="1"/>
    <col min="9717" max="9717" width="18.33203125" style="3" customWidth="1"/>
    <col min="9718" max="9718" width="10" style="3"/>
    <col min="9719" max="9719" width="15.6640625" style="3" customWidth="1"/>
    <col min="9720" max="9720" width="17.77734375" style="3" customWidth="1"/>
    <col min="9721" max="9724" width="10" style="3"/>
    <col min="9725" max="9725" width="10.77734375" style="3" customWidth="1"/>
    <col min="9726" max="9726" width="14.5546875" style="3" customWidth="1"/>
    <col min="9727" max="9727" width="99.33203125" style="3" bestFit="1" customWidth="1"/>
    <col min="9728" max="9728" width="5.5546875" style="3" bestFit="1" customWidth="1"/>
    <col min="9729" max="9969" width="10" style="3"/>
    <col min="9970" max="9970" width="6.77734375" style="3" customWidth="1"/>
    <col min="9971" max="9971" width="5.109375" style="3" customWidth="1"/>
    <col min="9972" max="9972" width="11.6640625" style="3" bestFit="1" customWidth="1"/>
    <col min="9973" max="9973" width="18.33203125" style="3" customWidth="1"/>
    <col min="9974" max="9974" width="10" style="3"/>
    <col min="9975" max="9975" width="15.6640625" style="3" customWidth="1"/>
    <col min="9976" max="9976" width="17.77734375" style="3" customWidth="1"/>
    <col min="9977" max="9980" width="10" style="3"/>
    <col min="9981" max="9981" width="10.77734375" style="3" customWidth="1"/>
    <col min="9982" max="9982" width="14.5546875" style="3" customWidth="1"/>
    <col min="9983" max="9983" width="99.33203125" style="3" bestFit="1" customWidth="1"/>
    <col min="9984" max="9984" width="5.5546875" style="3" bestFit="1" customWidth="1"/>
    <col min="9985" max="10225" width="10" style="3"/>
    <col min="10226" max="10226" width="6.77734375" style="3" customWidth="1"/>
    <col min="10227" max="10227" width="5.109375" style="3" customWidth="1"/>
    <col min="10228" max="10228" width="11.6640625" style="3" bestFit="1" customWidth="1"/>
    <col min="10229" max="10229" width="18.33203125" style="3" customWidth="1"/>
    <col min="10230" max="10230" width="10" style="3"/>
    <col min="10231" max="10231" width="15.6640625" style="3" customWidth="1"/>
    <col min="10232" max="10232" width="17.77734375" style="3" customWidth="1"/>
    <col min="10233" max="10236" width="10" style="3"/>
    <col min="10237" max="10237" width="10.77734375" style="3" customWidth="1"/>
    <col min="10238" max="10238" width="14.5546875" style="3" customWidth="1"/>
    <col min="10239" max="10239" width="99.33203125" style="3" bestFit="1" customWidth="1"/>
    <col min="10240" max="10240" width="5.5546875" style="3" bestFit="1" customWidth="1"/>
    <col min="10241" max="10481" width="10" style="3"/>
    <col min="10482" max="10482" width="6.77734375" style="3" customWidth="1"/>
    <col min="10483" max="10483" width="5.109375" style="3" customWidth="1"/>
    <col min="10484" max="10484" width="11.6640625" style="3" bestFit="1" customWidth="1"/>
    <col min="10485" max="10485" width="18.33203125" style="3" customWidth="1"/>
    <col min="10486" max="10486" width="10" style="3"/>
    <col min="10487" max="10487" width="15.6640625" style="3" customWidth="1"/>
    <col min="10488" max="10488" width="17.77734375" style="3" customWidth="1"/>
    <col min="10489" max="10492" width="10" style="3"/>
    <col min="10493" max="10493" width="10.77734375" style="3" customWidth="1"/>
    <col min="10494" max="10494" width="14.5546875" style="3" customWidth="1"/>
    <col min="10495" max="10495" width="99.33203125" style="3" bestFit="1" customWidth="1"/>
    <col min="10496" max="10496" width="5.5546875" style="3" bestFit="1" customWidth="1"/>
    <col min="10497" max="10737" width="10" style="3"/>
    <col min="10738" max="10738" width="6.77734375" style="3" customWidth="1"/>
    <col min="10739" max="10739" width="5.109375" style="3" customWidth="1"/>
    <col min="10740" max="10740" width="11.6640625" style="3" bestFit="1" customWidth="1"/>
    <col min="10741" max="10741" width="18.33203125" style="3" customWidth="1"/>
    <col min="10742" max="10742" width="10" style="3"/>
    <col min="10743" max="10743" width="15.6640625" style="3" customWidth="1"/>
    <col min="10744" max="10744" width="17.77734375" style="3" customWidth="1"/>
    <col min="10745" max="10748" width="10" style="3"/>
    <col min="10749" max="10749" width="10.77734375" style="3" customWidth="1"/>
    <col min="10750" max="10750" width="14.5546875" style="3" customWidth="1"/>
    <col min="10751" max="10751" width="99.33203125" style="3" bestFit="1" customWidth="1"/>
    <col min="10752" max="10752" width="5.5546875" style="3" bestFit="1" customWidth="1"/>
    <col min="10753" max="10993" width="10" style="3"/>
    <col min="10994" max="10994" width="6.77734375" style="3" customWidth="1"/>
    <col min="10995" max="10995" width="5.109375" style="3" customWidth="1"/>
    <col min="10996" max="10996" width="11.6640625" style="3" bestFit="1" customWidth="1"/>
    <col min="10997" max="10997" width="18.33203125" style="3" customWidth="1"/>
    <col min="10998" max="10998" width="10" style="3"/>
    <col min="10999" max="10999" width="15.6640625" style="3" customWidth="1"/>
    <col min="11000" max="11000" width="17.77734375" style="3" customWidth="1"/>
    <col min="11001" max="11004" width="10" style="3"/>
    <col min="11005" max="11005" width="10.77734375" style="3" customWidth="1"/>
    <col min="11006" max="11006" width="14.5546875" style="3" customWidth="1"/>
    <col min="11007" max="11007" width="99.33203125" style="3" bestFit="1" customWidth="1"/>
    <col min="11008" max="11008" width="5.5546875" style="3" bestFit="1" customWidth="1"/>
    <col min="11009" max="11249" width="10" style="3"/>
    <col min="11250" max="11250" width="6.77734375" style="3" customWidth="1"/>
    <col min="11251" max="11251" width="5.109375" style="3" customWidth="1"/>
    <col min="11252" max="11252" width="11.6640625" style="3" bestFit="1" customWidth="1"/>
    <col min="11253" max="11253" width="18.33203125" style="3" customWidth="1"/>
    <col min="11254" max="11254" width="10" style="3"/>
    <col min="11255" max="11255" width="15.6640625" style="3" customWidth="1"/>
    <col min="11256" max="11256" width="17.77734375" style="3" customWidth="1"/>
    <col min="11257" max="11260" width="10" style="3"/>
    <col min="11261" max="11261" width="10.77734375" style="3" customWidth="1"/>
    <col min="11262" max="11262" width="14.5546875" style="3" customWidth="1"/>
    <col min="11263" max="11263" width="99.33203125" style="3" bestFit="1" customWidth="1"/>
    <col min="11264" max="11264" width="5.5546875" style="3" bestFit="1" customWidth="1"/>
    <col min="11265" max="11505" width="10" style="3"/>
    <col min="11506" max="11506" width="6.77734375" style="3" customWidth="1"/>
    <col min="11507" max="11507" width="5.109375" style="3" customWidth="1"/>
    <col min="11508" max="11508" width="11.6640625" style="3" bestFit="1" customWidth="1"/>
    <col min="11509" max="11509" width="18.33203125" style="3" customWidth="1"/>
    <col min="11510" max="11510" width="10" style="3"/>
    <col min="11511" max="11511" width="15.6640625" style="3" customWidth="1"/>
    <col min="11512" max="11512" width="17.77734375" style="3" customWidth="1"/>
    <col min="11513" max="11516" width="10" style="3"/>
    <col min="11517" max="11517" width="10.77734375" style="3" customWidth="1"/>
    <col min="11518" max="11518" width="14.5546875" style="3" customWidth="1"/>
    <col min="11519" max="11519" width="99.33203125" style="3" bestFit="1" customWidth="1"/>
    <col min="11520" max="11520" width="5.5546875" style="3" bestFit="1" customWidth="1"/>
    <col min="11521" max="11761" width="10" style="3"/>
    <col min="11762" max="11762" width="6.77734375" style="3" customWidth="1"/>
    <col min="11763" max="11763" width="5.109375" style="3" customWidth="1"/>
    <col min="11764" max="11764" width="11.6640625" style="3" bestFit="1" customWidth="1"/>
    <col min="11765" max="11765" width="18.33203125" style="3" customWidth="1"/>
    <col min="11766" max="11766" width="10" style="3"/>
    <col min="11767" max="11767" width="15.6640625" style="3" customWidth="1"/>
    <col min="11768" max="11768" width="17.77734375" style="3" customWidth="1"/>
    <col min="11769" max="11772" width="10" style="3"/>
    <col min="11773" max="11773" width="10.77734375" style="3" customWidth="1"/>
    <col min="11774" max="11774" width="14.5546875" style="3" customWidth="1"/>
    <col min="11775" max="11775" width="99.33203125" style="3" bestFit="1" customWidth="1"/>
    <col min="11776" max="11776" width="5.5546875" style="3" bestFit="1" customWidth="1"/>
    <col min="11777" max="12017" width="10" style="3"/>
    <col min="12018" max="12018" width="6.77734375" style="3" customWidth="1"/>
    <col min="12019" max="12019" width="5.109375" style="3" customWidth="1"/>
    <col min="12020" max="12020" width="11.6640625" style="3" bestFit="1" customWidth="1"/>
    <col min="12021" max="12021" width="18.33203125" style="3" customWidth="1"/>
    <col min="12022" max="12022" width="10" style="3"/>
    <col min="12023" max="12023" width="15.6640625" style="3" customWidth="1"/>
    <col min="12024" max="12024" width="17.77734375" style="3" customWidth="1"/>
    <col min="12025" max="12028" width="10" style="3"/>
    <col min="12029" max="12029" width="10.77734375" style="3" customWidth="1"/>
    <col min="12030" max="12030" width="14.5546875" style="3" customWidth="1"/>
    <col min="12031" max="12031" width="99.33203125" style="3" bestFit="1" customWidth="1"/>
    <col min="12032" max="12032" width="5.5546875" style="3" bestFit="1" customWidth="1"/>
    <col min="12033" max="12273" width="10" style="3"/>
    <col min="12274" max="12274" width="6.77734375" style="3" customWidth="1"/>
    <col min="12275" max="12275" width="5.109375" style="3" customWidth="1"/>
    <col min="12276" max="12276" width="11.6640625" style="3" bestFit="1" customWidth="1"/>
    <col min="12277" max="12277" width="18.33203125" style="3" customWidth="1"/>
    <col min="12278" max="12278" width="10" style="3"/>
    <col min="12279" max="12279" width="15.6640625" style="3" customWidth="1"/>
    <col min="12280" max="12280" width="17.77734375" style="3" customWidth="1"/>
    <col min="12281" max="12284" width="10" style="3"/>
    <col min="12285" max="12285" width="10.77734375" style="3" customWidth="1"/>
    <col min="12286" max="12286" width="14.5546875" style="3" customWidth="1"/>
    <col min="12287" max="12287" width="99.33203125" style="3" bestFit="1" customWidth="1"/>
    <col min="12288" max="12288" width="5.5546875" style="3" bestFit="1" customWidth="1"/>
    <col min="12289" max="12529" width="10" style="3"/>
    <col min="12530" max="12530" width="6.77734375" style="3" customWidth="1"/>
    <col min="12531" max="12531" width="5.109375" style="3" customWidth="1"/>
    <col min="12532" max="12532" width="11.6640625" style="3" bestFit="1" customWidth="1"/>
    <col min="12533" max="12533" width="18.33203125" style="3" customWidth="1"/>
    <col min="12534" max="12534" width="10" style="3"/>
    <col min="12535" max="12535" width="15.6640625" style="3" customWidth="1"/>
    <col min="12536" max="12536" width="17.77734375" style="3" customWidth="1"/>
    <col min="12537" max="12540" width="10" style="3"/>
    <col min="12541" max="12541" width="10.77734375" style="3" customWidth="1"/>
    <col min="12542" max="12542" width="14.5546875" style="3" customWidth="1"/>
    <col min="12543" max="12543" width="99.33203125" style="3" bestFit="1" customWidth="1"/>
    <col min="12544" max="12544" width="5.5546875" style="3" bestFit="1" customWidth="1"/>
    <col min="12545" max="12785" width="10" style="3"/>
    <col min="12786" max="12786" width="6.77734375" style="3" customWidth="1"/>
    <col min="12787" max="12787" width="5.109375" style="3" customWidth="1"/>
    <col min="12788" max="12788" width="11.6640625" style="3" bestFit="1" customWidth="1"/>
    <col min="12789" max="12789" width="18.33203125" style="3" customWidth="1"/>
    <col min="12790" max="12790" width="10" style="3"/>
    <col min="12791" max="12791" width="15.6640625" style="3" customWidth="1"/>
    <col min="12792" max="12792" width="17.77734375" style="3" customWidth="1"/>
    <col min="12793" max="12796" width="10" style="3"/>
    <col min="12797" max="12797" width="10.77734375" style="3" customWidth="1"/>
    <col min="12798" max="12798" width="14.5546875" style="3" customWidth="1"/>
    <col min="12799" max="12799" width="99.33203125" style="3" bestFit="1" customWidth="1"/>
    <col min="12800" max="12800" width="5.5546875" style="3" bestFit="1" customWidth="1"/>
    <col min="12801" max="13041" width="10" style="3"/>
    <col min="13042" max="13042" width="6.77734375" style="3" customWidth="1"/>
    <col min="13043" max="13043" width="5.109375" style="3" customWidth="1"/>
    <col min="13044" max="13044" width="11.6640625" style="3" bestFit="1" customWidth="1"/>
    <col min="13045" max="13045" width="18.33203125" style="3" customWidth="1"/>
    <col min="13046" max="13046" width="10" style="3"/>
    <col min="13047" max="13047" width="15.6640625" style="3" customWidth="1"/>
    <col min="13048" max="13048" width="17.77734375" style="3" customWidth="1"/>
    <col min="13049" max="13052" width="10" style="3"/>
    <col min="13053" max="13053" width="10.77734375" style="3" customWidth="1"/>
    <col min="13054" max="13054" width="14.5546875" style="3" customWidth="1"/>
    <col min="13055" max="13055" width="99.33203125" style="3" bestFit="1" customWidth="1"/>
    <col min="13056" max="13056" width="5.5546875" style="3" bestFit="1" customWidth="1"/>
    <col min="13057" max="13297" width="10" style="3"/>
    <col min="13298" max="13298" width="6.77734375" style="3" customWidth="1"/>
    <col min="13299" max="13299" width="5.109375" style="3" customWidth="1"/>
    <col min="13300" max="13300" width="11.6640625" style="3" bestFit="1" customWidth="1"/>
    <col min="13301" max="13301" width="18.33203125" style="3" customWidth="1"/>
    <col min="13302" max="13302" width="10" style="3"/>
    <col min="13303" max="13303" width="15.6640625" style="3" customWidth="1"/>
    <col min="13304" max="13304" width="17.77734375" style="3" customWidth="1"/>
    <col min="13305" max="13308" width="10" style="3"/>
    <col min="13309" max="13309" width="10.77734375" style="3" customWidth="1"/>
    <col min="13310" max="13310" width="14.5546875" style="3" customWidth="1"/>
    <col min="13311" max="13311" width="99.33203125" style="3" bestFit="1" customWidth="1"/>
    <col min="13312" max="13312" width="5.5546875" style="3" bestFit="1" customWidth="1"/>
    <col min="13313" max="13553" width="10" style="3"/>
    <col min="13554" max="13554" width="6.77734375" style="3" customWidth="1"/>
    <col min="13555" max="13555" width="5.109375" style="3" customWidth="1"/>
    <col min="13556" max="13556" width="11.6640625" style="3" bestFit="1" customWidth="1"/>
    <col min="13557" max="13557" width="18.33203125" style="3" customWidth="1"/>
    <col min="13558" max="13558" width="10" style="3"/>
    <col min="13559" max="13559" width="15.6640625" style="3" customWidth="1"/>
    <col min="13560" max="13560" width="17.77734375" style="3" customWidth="1"/>
    <col min="13561" max="13564" width="10" style="3"/>
    <col min="13565" max="13565" width="10.77734375" style="3" customWidth="1"/>
    <col min="13566" max="13566" width="14.5546875" style="3" customWidth="1"/>
    <col min="13567" max="13567" width="99.33203125" style="3" bestFit="1" customWidth="1"/>
    <col min="13568" max="13568" width="5.5546875" style="3" bestFit="1" customWidth="1"/>
    <col min="13569" max="13809" width="10" style="3"/>
    <col min="13810" max="13810" width="6.77734375" style="3" customWidth="1"/>
    <col min="13811" max="13811" width="5.109375" style="3" customWidth="1"/>
    <col min="13812" max="13812" width="11.6640625" style="3" bestFit="1" customWidth="1"/>
    <col min="13813" max="13813" width="18.33203125" style="3" customWidth="1"/>
    <col min="13814" max="13814" width="10" style="3"/>
    <col min="13815" max="13815" width="15.6640625" style="3" customWidth="1"/>
    <col min="13816" max="13816" width="17.77734375" style="3" customWidth="1"/>
    <col min="13817" max="13820" width="10" style="3"/>
    <col min="13821" max="13821" width="10.77734375" style="3" customWidth="1"/>
    <col min="13822" max="13822" width="14.5546875" style="3" customWidth="1"/>
    <col min="13823" max="13823" width="99.33203125" style="3" bestFit="1" customWidth="1"/>
    <col min="13824" max="13824" width="5.5546875" style="3" bestFit="1" customWidth="1"/>
    <col min="13825" max="14065" width="10" style="3"/>
    <col min="14066" max="14066" width="6.77734375" style="3" customWidth="1"/>
    <col min="14067" max="14067" width="5.109375" style="3" customWidth="1"/>
    <col min="14068" max="14068" width="11.6640625" style="3" bestFit="1" customWidth="1"/>
    <col min="14069" max="14069" width="18.33203125" style="3" customWidth="1"/>
    <col min="14070" max="14070" width="10" style="3"/>
    <col min="14071" max="14071" width="15.6640625" style="3" customWidth="1"/>
    <col min="14072" max="14072" width="17.77734375" style="3" customWidth="1"/>
    <col min="14073" max="14076" width="10" style="3"/>
    <col min="14077" max="14077" width="10.77734375" style="3" customWidth="1"/>
    <col min="14078" max="14078" width="14.5546875" style="3" customWidth="1"/>
    <col min="14079" max="14079" width="99.33203125" style="3" bestFit="1" customWidth="1"/>
    <col min="14080" max="14080" width="5.5546875" style="3" bestFit="1" customWidth="1"/>
    <col min="14081" max="14321" width="10" style="3"/>
    <col min="14322" max="14322" width="6.77734375" style="3" customWidth="1"/>
    <col min="14323" max="14323" width="5.109375" style="3" customWidth="1"/>
    <col min="14324" max="14324" width="11.6640625" style="3" bestFit="1" customWidth="1"/>
    <col min="14325" max="14325" width="18.33203125" style="3" customWidth="1"/>
    <col min="14326" max="14326" width="10" style="3"/>
    <col min="14327" max="14327" width="15.6640625" style="3" customWidth="1"/>
    <col min="14328" max="14328" width="17.77734375" style="3" customWidth="1"/>
    <col min="14329" max="14332" width="10" style="3"/>
    <col min="14333" max="14333" width="10.77734375" style="3" customWidth="1"/>
    <col min="14334" max="14334" width="14.5546875" style="3" customWidth="1"/>
    <col min="14335" max="14335" width="99.33203125" style="3" bestFit="1" customWidth="1"/>
    <col min="14336" max="14336" width="5.5546875" style="3" bestFit="1" customWidth="1"/>
    <col min="14337" max="14577" width="10" style="3"/>
    <col min="14578" max="14578" width="6.77734375" style="3" customWidth="1"/>
    <col min="14579" max="14579" width="5.109375" style="3" customWidth="1"/>
    <col min="14580" max="14580" width="11.6640625" style="3" bestFit="1" customWidth="1"/>
    <col min="14581" max="14581" width="18.33203125" style="3" customWidth="1"/>
    <col min="14582" max="14582" width="10" style="3"/>
    <col min="14583" max="14583" width="15.6640625" style="3" customWidth="1"/>
    <col min="14584" max="14584" width="17.77734375" style="3" customWidth="1"/>
    <col min="14585" max="14588" width="10" style="3"/>
    <col min="14589" max="14589" width="10.77734375" style="3" customWidth="1"/>
    <col min="14590" max="14590" width="14.5546875" style="3" customWidth="1"/>
    <col min="14591" max="14591" width="99.33203125" style="3" bestFit="1" customWidth="1"/>
    <col min="14592" max="14592" width="5.5546875" style="3" bestFit="1" customWidth="1"/>
    <col min="14593" max="14833" width="10" style="3"/>
    <col min="14834" max="14834" width="6.77734375" style="3" customWidth="1"/>
    <col min="14835" max="14835" width="5.109375" style="3" customWidth="1"/>
    <col min="14836" max="14836" width="11.6640625" style="3" bestFit="1" customWidth="1"/>
    <col min="14837" max="14837" width="18.33203125" style="3" customWidth="1"/>
    <col min="14838" max="14838" width="10" style="3"/>
    <col min="14839" max="14839" width="15.6640625" style="3" customWidth="1"/>
    <col min="14840" max="14840" width="17.77734375" style="3" customWidth="1"/>
    <col min="14841" max="14844" width="10" style="3"/>
    <col min="14845" max="14845" width="10.77734375" style="3" customWidth="1"/>
    <col min="14846" max="14846" width="14.5546875" style="3" customWidth="1"/>
    <col min="14847" max="14847" width="99.33203125" style="3" bestFit="1" customWidth="1"/>
    <col min="14848" max="14848" width="5.5546875" style="3" bestFit="1" customWidth="1"/>
    <col min="14849" max="15089" width="10" style="3"/>
    <col min="15090" max="15090" width="6.77734375" style="3" customWidth="1"/>
    <col min="15091" max="15091" width="5.109375" style="3" customWidth="1"/>
    <col min="15092" max="15092" width="11.6640625" style="3" bestFit="1" customWidth="1"/>
    <col min="15093" max="15093" width="18.33203125" style="3" customWidth="1"/>
    <col min="15094" max="15094" width="10" style="3"/>
    <col min="15095" max="15095" width="15.6640625" style="3" customWidth="1"/>
    <col min="15096" max="15096" width="17.77734375" style="3" customWidth="1"/>
    <col min="15097" max="15100" width="10" style="3"/>
    <col min="15101" max="15101" width="10.77734375" style="3" customWidth="1"/>
    <col min="15102" max="15102" width="14.5546875" style="3" customWidth="1"/>
    <col min="15103" max="15103" width="99.33203125" style="3" bestFit="1" customWidth="1"/>
    <col min="15104" max="15104" width="5.5546875" style="3" bestFit="1" customWidth="1"/>
    <col min="15105" max="15345" width="10" style="3"/>
    <col min="15346" max="15346" width="6.77734375" style="3" customWidth="1"/>
    <col min="15347" max="15347" width="5.109375" style="3" customWidth="1"/>
    <col min="15348" max="15348" width="11.6640625" style="3" bestFit="1" customWidth="1"/>
    <col min="15349" max="15349" width="18.33203125" style="3" customWidth="1"/>
    <col min="15350" max="15350" width="10" style="3"/>
    <col min="15351" max="15351" width="15.6640625" style="3" customWidth="1"/>
    <col min="15352" max="15352" width="17.77734375" style="3" customWidth="1"/>
    <col min="15353" max="15356" width="10" style="3"/>
    <col min="15357" max="15357" width="10.77734375" style="3" customWidth="1"/>
    <col min="15358" max="15358" width="14.5546875" style="3" customWidth="1"/>
    <col min="15359" max="15359" width="99.33203125" style="3" bestFit="1" customWidth="1"/>
    <col min="15360" max="15360" width="5.5546875" style="3" bestFit="1" customWidth="1"/>
    <col min="15361" max="15601" width="10" style="3"/>
    <col min="15602" max="15602" width="6.77734375" style="3" customWidth="1"/>
    <col min="15603" max="15603" width="5.109375" style="3" customWidth="1"/>
    <col min="15604" max="15604" width="11.6640625" style="3" bestFit="1" customWidth="1"/>
    <col min="15605" max="15605" width="18.33203125" style="3" customWidth="1"/>
    <col min="15606" max="15606" width="10" style="3"/>
    <col min="15607" max="15607" width="15.6640625" style="3" customWidth="1"/>
    <col min="15608" max="15608" width="17.77734375" style="3" customWidth="1"/>
    <col min="15609" max="15612" width="10" style="3"/>
    <col min="15613" max="15613" width="10.77734375" style="3" customWidth="1"/>
    <col min="15614" max="15614" width="14.5546875" style="3" customWidth="1"/>
    <col min="15615" max="15615" width="99.33203125" style="3" bestFit="1" customWidth="1"/>
    <col min="15616" max="15616" width="5.5546875" style="3" bestFit="1" customWidth="1"/>
    <col min="15617" max="15857" width="10" style="3"/>
    <col min="15858" max="15858" width="6.77734375" style="3" customWidth="1"/>
    <col min="15859" max="15859" width="5.109375" style="3" customWidth="1"/>
    <col min="15860" max="15860" width="11.6640625" style="3" bestFit="1" customWidth="1"/>
    <col min="15861" max="15861" width="18.33203125" style="3" customWidth="1"/>
    <col min="15862" max="15862" width="10" style="3"/>
    <col min="15863" max="15863" width="15.6640625" style="3" customWidth="1"/>
    <col min="15864" max="15864" width="17.77734375" style="3" customWidth="1"/>
    <col min="15865" max="15868" width="10" style="3"/>
    <col min="15869" max="15869" width="10.77734375" style="3" customWidth="1"/>
    <col min="15870" max="15870" width="14.5546875" style="3" customWidth="1"/>
    <col min="15871" max="15871" width="99.33203125" style="3" bestFit="1" customWidth="1"/>
    <col min="15872" max="15872" width="5.5546875" style="3" bestFit="1" customWidth="1"/>
    <col min="15873" max="16113" width="10" style="3"/>
    <col min="16114" max="16114" width="6.77734375" style="3" customWidth="1"/>
    <col min="16115" max="16115" width="5.109375" style="3" customWidth="1"/>
    <col min="16116" max="16116" width="11.6640625" style="3" bestFit="1" customWidth="1"/>
    <col min="16117" max="16117" width="18.33203125" style="3" customWidth="1"/>
    <col min="16118" max="16118" width="10" style="3"/>
    <col min="16119" max="16119" width="15.6640625" style="3" customWidth="1"/>
    <col min="16120" max="16120" width="17.77734375" style="3" customWidth="1"/>
    <col min="16121" max="16124" width="10" style="3"/>
    <col min="16125" max="16125" width="10.77734375" style="3" customWidth="1"/>
    <col min="16126" max="16126" width="14.5546875" style="3" customWidth="1"/>
    <col min="16127" max="16127" width="99.33203125" style="3" bestFit="1" customWidth="1"/>
    <col min="16128" max="16128" width="5.5546875" style="3" bestFit="1" customWidth="1"/>
    <col min="16129" max="16384" width="10" style="3"/>
  </cols>
  <sheetData>
    <row r="1" spans="1:24" s="2" customFormat="1" ht="16.5" customHeight="1">
      <c r="A1" s="86" t="s">
        <v>37</v>
      </c>
      <c r="B1" s="86"/>
      <c r="C1" s="86"/>
      <c r="D1" s="1"/>
      <c r="E1" s="1"/>
      <c r="F1" s="1"/>
      <c r="G1" s="1"/>
      <c r="H1" s="1"/>
      <c r="I1" s="1"/>
      <c r="J1" s="1"/>
      <c r="K1" s="1"/>
      <c r="L1" s="1"/>
    </row>
    <row r="2" spans="1:24" ht="21" customHeight="1">
      <c r="A2" s="87" t="s">
        <v>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X2" s="24"/>
    </row>
    <row r="3" spans="1:24" ht="23.1" customHeight="1" thickBot="1">
      <c r="A3" s="88" t="s">
        <v>30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X3" s="24"/>
    </row>
    <row r="4" spans="1:24" s="4" customFormat="1" ht="15.6" customHeight="1" thickBot="1">
      <c r="A4" s="89" t="s">
        <v>1</v>
      </c>
      <c r="B4" s="89"/>
      <c r="C4" s="82" t="s">
        <v>44</v>
      </c>
      <c r="D4" s="82"/>
      <c r="E4" s="82"/>
      <c r="F4" s="82"/>
      <c r="G4" s="82"/>
      <c r="H4" s="82"/>
      <c r="I4" s="82"/>
      <c r="J4" s="82"/>
      <c r="K4" s="82"/>
      <c r="L4" s="82"/>
    </row>
    <row r="5" spans="1:24" s="4" customFormat="1" ht="15.6" customHeight="1" thickBot="1">
      <c r="A5" s="75" t="s">
        <v>2</v>
      </c>
      <c r="B5" s="75"/>
      <c r="C5" s="67" t="s">
        <v>43</v>
      </c>
      <c r="D5" s="67"/>
      <c r="E5" s="73"/>
      <c r="F5" s="73"/>
      <c r="G5" s="5" t="s">
        <v>3</v>
      </c>
      <c r="H5" s="82" t="s">
        <v>45</v>
      </c>
      <c r="I5" s="82"/>
      <c r="J5" s="82"/>
      <c r="K5" s="82"/>
      <c r="L5" s="82"/>
    </row>
    <row r="6" spans="1:24" s="4" customFormat="1" ht="15.6" customHeight="1" thickBot="1">
      <c r="A6" s="70" t="s">
        <v>38</v>
      </c>
      <c r="B6" s="71"/>
      <c r="C6" s="67"/>
      <c r="D6" s="67"/>
      <c r="E6" s="6" t="s">
        <v>4</v>
      </c>
      <c r="F6" s="7" t="s">
        <v>5</v>
      </c>
      <c r="G6" s="5" t="s">
        <v>6</v>
      </c>
      <c r="H6" s="67" t="s">
        <v>7</v>
      </c>
      <c r="I6" s="67"/>
      <c r="J6" s="82" t="s">
        <v>8</v>
      </c>
      <c r="K6" s="82"/>
      <c r="L6" s="5" t="s">
        <v>9</v>
      </c>
    </row>
    <row r="7" spans="1:24" s="4" customFormat="1" ht="15.6" customHeight="1" thickBot="1">
      <c r="A7" s="72"/>
      <c r="B7" s="73"/>
      <c r="C7" s="84" t="s">
        <v>10</v>
      </c>
      <c r="D7" s="84"/>
      <c r="E7" s="8">
        <f>SUM(E8:E10)</f>
        <v>1422.0000000000002</v>
      </c>
      <c r="F7" s="8">
        <f>SUM(F8:F10)</f>
        <v>1415.514383</v>
      </c>
      <c r="G7" s="8">
        <f>SUM(G8:G10)</f>
        <v>1415.4863829999999</v>
      </c>
      <c r="H7" s="67">
        <v>10</v>
      </c>
      <c r="I7" s="67"/>
      <c r="J7" s="85">
        <f>G7/F7</f>
        <v>0.99998021920487967</v>
      </c>
      <c r="K7" s="85"/>
      <c r="L7" s="26">
        <f>H7*J7</f>
        <v>9.9998021920487972</v>
      </c>
      <c r="M7" s="105">
        <f>G7-F7</f>
        <v>-2.8000000000020009E-2</v>
      </c>
    </row>
    <row r="8" spans="1:24" s="4" customFormat="1" ht="15.6" customHeight="1" thickBot="1">
      <c r="A8" s="72"/>
      <c r="B8" s="73"/>
      <c r="C8" s="67" t="s">
        <v>31</v>
      </c>
      <c r="D8" s="67"/>
      <c r="E8" s="8">
        <v>1422.0000000000002</v>
      </c>
      <c r="F8" s="8">
        <f>13728323.83/10000</f>
        <v>1372.8323829999999</v>
      </c>
      <c r="G8" s="8">
        <f>13728323.83/10000</f>
        <v>1372.8323829999999</v>
      </c>
      <c r="H8" s="67" t="s">
        <v>46</v>
      </c>
      <c r="I8" s="67"/>
      <c r="J8" s="90"/>
      <c r="K8" s="90"/>
      <c r="L8" s="5" t="s">
        <v>11</v>
      </c>
    </row>
    <row r="9" spans="1:24" s="4" customFormat="1" ht="15.6" customHeight="1" thickBot="1">
      <c r="A9" s="72"/>
      <c r="B9" s="73"/>
      <c r="C9" s="67" t="s">
        <v>32</v>
      </c>
      <c r="D9" s="67"/>
      <c r="E9" s="11"/>
      <c r="F9" s="8"/>
      <c r="G9" s="8"/>
      <c r="H9" s="67" t="s">
        <v>11</v>
      </c>
      <c r="I9" s="67"/>
      <c r="J9" s="67"/>
      <c r="K9" s="67"/>
      <c r="L9" s="5" t="s">
        <v>11</v>
      </c>
    </row>
    <row r="10" spans="1:24" s="4" customFormat="1" ht="15" customHeight="1" thickBot="1">
      <c r="A10" s="72"/>
      <c r="B10" s="73"/>
      <c r="C10" s="73" t="s">
        <v>33</v>
      </c>
      <c r="D10" s="73"/>
      <c r="E10" s="12"/>
      <c r="F10" s="8">
        <f>426820/10000</f>
        <v>42.682000000000002</v>
      </c>
      <c r="G10" s="8">
        <f>426540/10000</f>
        <v>42.654000000000003</v>
      </c>
      <c r="H10" s="67" t="s">
        <v>11</v>
      </c>
      <c r="I10" s="67"/>
      <c r="J10" s="67"/>
      <c r="K10" s="67"/>
      <c r="L10" s="5" t="s">
        <v>11</v>
      </c>
    </row>
    <row r="11" spans="1:24" s="4" customFormat="1" ht="19.5" customHeight="1" thickBot="1">
      <c r="A11" s="68" t="s">
        <v>12</v>
      </c>
      <c r="B11" s="82" t="s">
        <v>13</v>
      </c>
      <c r="C11" s="82"/>
      <c r="D11" s="82"/>
      <c r="E11" s="82"/>
      <c r="F11" s="82"/>
      <c r="G11" s="67" t="s">
        <v>14</v>
      </c>
      <c r="H11" s="67"/>
      <c r="I11" s="67"/>
      <c r="J11" s="67"/>
      <c r="K11" s="67"/>
      <c r="L11" s="67"/>
    </row>
    <row r="12" spans="1:24" s="4" customFormat="1" ht="52.2" customHeight="1" thickBot="1">
      <c r="A12" s="69"/>
      <c r="B12" s="80" t="s">
        <v>50</v>
      </c>
      <c r="C12" s="80"/>
      <c r="D12" s="80"/>
      <c r="E12" s="80"/>
      <c r="F12" s="80"/>
      <c r="G12" s="80" t="s">
        <v>50</v>
      </c>
      <c r="H12" s="80"/>
      <c r="I12" s="80"/>
      <c r="J12" s="80"/>
      <c r="K12" s="80"/>
      <c r="L12" s="80"/>
    </row>
    <row r="13" spans="1:24" s="4" customFormat="1" ht="13.5" customHeight="1" thickBot="1">
      <c r="A13" s="74" t="s">
        <v>81</v>
      </c>
      <c r="B13" s="75" t="s">
        <v>15</v>
      </c>
      <c r="C13" s="67" t="s">
        <v>16</v>
      </c>
      <c r="D13" s="67" t="s">
        <v>17</v>
      </c>
      <c r="E13" s="67"/>
      <c r="F13" s="12" t="s">
        <v>18</v>
      </c>
      <c r="G13" s="12" t="s">
        <v>20</v>
      </c>
      <c r="H13" s="67" t="s">
        <v>7</v>
      </c>
      <c r="I13" s="67" t="s">
        <v>9</v>
      </c>
      <c r="J13" s="67"/>
      <c r="K13" s="82" t="s">
        <v>22</v>
      </c>
      <c r="L13" s="82"/>
    </row>
    <row r="14" spans="1:24" s="4" customFormat="1" ht="14.1" customHeight="1" thickBot="1">
      <c r="A14" s="73"/>
      <c r="B14" s="75"/>
      <c r="C14" s="67"/>
      <c r="D14" s="82"/>
      <c r="E14" s="82"/>
      <c r="F14" s="5" t="s">
        <v>19</v>
      </c>
      <c r="G14" s="5" t="s">
        <v>21</v>
      </c>
      <c r="H14" s="67"/>
      <c r="I14" s="67"/>
      <c r="J14" s="67"/>
      <c r="K14" s="82"/>
      <c r="L14" s="82"/>
    </row>
    <row r="15" spans="1:24" s="4" customFormat="1" thickBot="1">
      <c r="A15" s="73"/>
      <c r="B15" s="75" t="s">
        <v>39</v>
      </c>
      <c r="C15" s="67" t="s">
        <v>23</v>
      </c>
      <c r="D15" s="64" t="s">
        <v>69</v>
      </c>
      <c r="E15" s="65"/>
      <c r="F15" s="5" t="s">
        <v>74</v>
      </c>
      <c r="G15" s="5" t="s">
        <v>362</v>
      </c>
      <c r="H15" s="9">
        <v>4</v>
      </c>
      <c r="I15" s="66">
        <f>H15</f>
        <v>4</v>
      </c>
      <c r="J15" s="67"/>
      <c r="K15" s="67"/>
      <c r="L15" s="67"/>
    </row>
    <row r="16" spans="1:24" s="4" customFormat="1" thickBot="1">
      <c r="A16" s="73"/>
      <c r="B16" s="75"/>
      <c r="C16" s="67"/>
      <c r="D16" s="64" t="s">
        <v>70</v>
      </c>
      <c r="E16" s="65"/>
      <c r="F16" s="31" t="s">
        <v>75</v>
      </c>
      <c r="G16" s="17" t="s">
        <v>363</v>
      </c>
      <c r="H16" s="9">
        <v>4</v>
      </c>
      <c r="I16" s="66">
        <f t="shared" ref="I16" si="0">H16</f>
        <v>4</v>
      </c>
      <c r="J16" s="67"/>
      <c r="K16" s="67"/>
      <c r="L16" s="67"/>
    </row>
    <row r="17" spans="1:12" s="4" customFormat="1" thickBot="1">
      <c r="A17" s="73"/>
      <c r="B17" s="75"/>
      <c r="C17" s="67"/>
      <c r="D17" s="64" t="s">
        <v>71</v>
      </c>
      <c r="E17" s="65"/>
      <c r="F17" s="28">
        <v>1</v>
      </c>
      <c r="G17" s="28">
        <v>1</v>
      </c>
      <c r="H17" s="9">
        <v>4</v>
      </c>
      <c r="I17" s="66">
        <f t="shared" ref="I17:I18" si="1">H17</f>
        <v>4</v>
      </c>
      <c r="J17" s="67"/>
      <c r="K17" s="67"/>
      <c r="L17" s="67"/>
    </row>
    <row r="18" spans="1:12" s="4" customFormat="1" thickBot="1">
      <c r="A18" s="73"/>
      <c r="B18" s="75"/>
      <c r="C18" s="67"/>
      <c r="D18" s="64" t="s">
        <v>72</v>
      </c>
      <c r="E18" s="65"/>
      <c r="F18" s="28">
        <v>1</v>
      </c>
      <c r="G18" s="28">
        <v>1</v>
      </c>
      <c r="H18" s="9">
        <v>4</v>
      </c>
      <c r="I18" s="66">
        <f t="shared" si="1"/>
        <v>4</v>
      </c>
      <c r="J18" s="67"/>
      <c r="K18" s="67"/>
      <c r="L18" s="67"/>
    </row>
    <row r="19" spans="1:12" s="4" customFormat="1" thickBot="1">
      <c r="A19" s="73"/>
      <c r="B19" s="75"/>
      <c r="C19" s="67"/>
      <c r="D19" s="64" t="s">
        <v>73</v>
      </c>
      <c r="E19" s="65"/>
      <c r="F19" s="28">
        <v>1</v>
      </c>
      <c r="G19" s="28">
        <v>1</v>
      </c>
      <c r="H19" s="9">
        <v>4</v>
      </c>
      <c r="I19" s="66">
        <f t="shared" ref="I19:I32" si="2">H19</f>
        <v>4</v>
      </c>
      <c r="J19" s="67"/>
      <c r="K19" s="67"/>
      <c r="L19" s="67"/>
    </row>
    <row r="20" spans="1:12" s="4" customFormat="1" ht="22.2" customHeight="1" thickBot="1">
      <c r="A20" s="73"/>
      <c r="B20" s="75"/>
      <c r="C20" s="81" t="s">
        <v>24</v>
      </c>
      <c r="D20" s="64" t="s">
        <v>53</v>
      </c>
      <c r="E20" s="65"/>
      <c r="F20" s="31" t="s">
        <v>79</v>
      </c>
      <c r="G20" s="14">
        <v>1</v>
      </c>
      <c r="H20" s="9">
        <v>3</v>
      </c>
      <c r="I20" s="66">
        <f t="shared" si="2"/>
        <v>3</v>
      </c>
      <c r="J20" s="67"/>
      <c r="K20" s="67"/>
      <c r="L20" s="67"/>
    </row>
    <row r="21" spans="1:12" s="4" customFormat="1" ht="22.2" customHeight="1" thickBot="1">
      <c r="A21" s="73"/>
      <c r="B21" s="75"/>
      <c r="C21" s="83"/>
      <c r="D21" s="64" t="s">
        <v>76</v>
      </c>
      <c r="E21" s="65"/>
      <c r="F21" s="28">
        <v>1</v>
      </c>
      <c r="G21" s="28">
        <v>1</v>
      </c>
      <c r="H21" s="9">
        <v>3</v>
      </c>
      <c r="I21" s="66">
        <f t="shared" si="2"/>
        <v>3</v>
      </c>
      <c r="J21" s="67"/>
      <c r="K21" s="67"/>
      <c r="L21" s="67"/>
    </row>
    <row r="22" spans="1:12" s="4" customFormat="1" ht="16.2" customHeight="1" thickBot="1">
      <c r="A22" s="73"/>
      <c r="B22" s="75"/>
      <c r="C22" s="83"/>
      <c r="D22" s="64" t="s">
        <v>77</v>
      </c>
      <c r="E22" s="65"/>
      <c r="F22" s="31" t="s">
        <v>79</v>
      </c>
      <c r="G22" s="56" t="s">
        <v>79</v>
      </c>
      <c r="H22" s="9">
        <v>3</v>
      </c>
      <c r="I22" s="66">
        <f t="shared" ref="I22:I23" si="3">H22</f>
        <v>3</v>
      </c>
      <c r="J22" s="67"/>
      <c r="K22" s="67"/>
      <c r="L22" s="67"/>
    </row>
    <row r="23" spans="1:12" s="4" customFormat="1" thickBot="1">
      <c r="A23" s="73"/>
      <c r="B23" s="75"/>
      <c r="C23" s="83"/>
      <c r="D23" s="64" t="s">
        <v>78</v>
      </c>
      <c r="E23" s="65"/>
      <c r="F23" s="31" t="s">
        <v>80</v>
      </c>
      <c r="G23" s="56" t="s">
        <v>80</v>
      </c>
      <c r="H23" s="9">
        <v>3</v>
      </c>
      <c r="I23" s="66">
        <f t="shared" si="3"/>
        <v>3</v>
      </c>
      <c r="J23" s="67"/>
      <c r="K23" s="67"/>
      <c r="L23" s="67"/>
    </row>
    <row r="24" spans="1:12" s="4" customFormat="1" thickBot="1">
      <c r="A24" s="73"/>
      <c r="B24" s="75"/>
      <c r="C24" s="81" t="s">
        <v>25</v>
      </c>
      <c r="D24" s="64" t="s">
        <v>56</v>
      </c>
      <c r="E24" s="65"/>
      <c r="F24" s="31" t="s">
        <v>54</v>
      </c>
      <c r="G24" s="20" t="s">
        <v>54</v>
      </c>
      <c r="H24" s="9">
        <v>3</v>
      </c>
      <c r="I24" s="66">
        <f t="shared" si="2"/>
        <v>3</v>
      </c>
      <c r="J24" s="67"/>
      <c r="K24" s="67"/>
      <c r="L24" s="67"/>
    </row>
    <row r="25" spans="1:12" s="4" customFormat="1" ht="13.8" customHeight="1" thickBot="1">
      <c r="A25" s="73"/>
      <c r="B25" s="75"/>
      <c r="C25" s="83"/>
      <c r="D25" s="64" t="s">
        <v>57</v>
      </c>
      <c r="E25" s="65"/>
      <c r="F25" s="31" t="s">
        <v>55</v>
      </c>
      <c r="G25" s="20" t="s">
        <v>55</v>
      </c>
      <c r="H25" s="9">
        <v>3</v>
      </c>
      <c r="I25" s="66">
        <f t="shared" ref="I25:I28" si="4">H25</f>
        <v>3</v>
      </c>
      <c r="J25" s="67"/>
      <c r="K25" s="67"/>
      <c r="L25" s="67"/>
    </row>
    <row r="26" spans="1:12" s="4" customFormat="1" thickBot="1">
      <c r="A26" s="73"/>
      <c r="B26" s="75"/>
      <c r="C26" s="83"/>
      <c r="D26" s="64" t="s">
        <v>58</v>
      </c>
      <c r="E26" s="65"/>
      <c r="F26" s="20" t="s">
        <v>54</v>
      </c>
      <c r="G26" s="20" t="s">
        <v>54</v>
      </c>
      <c r="H26" s="9">
        <v>3</v>
      </c>
      <c r="I26" s="66">
        <f t="shared" si="4"/>
        <v>3</v>
      </c>
      <c r="J26" s="67"/>
      <c r="K26" s="67"/>
      <c r="L26" s="67"/>
    </row>
    <row r="27" spans="1:12" s="4" customFormat="1" thickBot="1">
      <c r="A27" s="73"/>
      <c r="B27" s="75"/>
      <c r="C27" s="83"/>
      <c r="D27" s="64" t="s">
        <v>59</v>
      </c>
      <c r="E27" s="65"/>
      <c r="F27" s="20" t="s">
        <v>54</v>
      </c>
      <c r="G27" s="20" t="s">
        <v>54</v>
      </c>
      <c r="H27" s="9">
        <v>3</v>
      </c>
      <c r="I27" s="66">
        <f t="shared" si="4"/>
        <v>3</v>
      </c>
      <c r="J27" s="67"/>
      <c r="K27" s="67"/>
      <c r="L27" s="67"/>
    </row>
    <row r="28" spans="1:12" s="4" customFormat="1" thickBot="1">
      <c r="A28" s="73"/>
      <c r="B28" s="75"/>
      <c r="C28" s="83"/>
      <c r="D28" s="64" t="s">
        <v>60</v>
      </c>
      <c r="E28" s="65"/>
      <c r="F28" s="20" t="s">
        <v>54</v>
      </c>
      <c r="G28" s="20" t="s">
        <v>54</v>
      </c>
      <c r="H28" s="9">
        <v>3</v>
      </c>
      <c r="I28" s="66">
        <f t="shared" si="4"/>
        <v>3</v>
      </c>
      <c r="J28" s="67"/>
      <c r="K28" s="67"/>
      <c r="L28" s="67"/>
    </row>
    <row r="29" spans="1:12" s="4" customFormat="1" ht="14.4" customHeight="1" thickBot="1">
      <c r="A29" s="73"/>
      <c r="B29" s="75"/>
      <c r="C29" s="75"/>
      <c r="D29" s="64" t="s">
        <v>61</v>
      </c>
      <c r="E29" s="65"/>
      <c r="F29" s="20" t="s">
        <v>54</v>
      </c>
      <c r="G29" s="20" t="s">
        <v>54</v>
      </c>
      <c r="H29" s="9">
        <v>3</v>
      </c>
      <c r="I29" s="66">
        <f t="shared" ref="I29" si="5">H29</f>
        <v>3</v>
      </c>
      <c r="J29" s="67"/>
      <c r="K29" s="67"/>
      <c r="L29" s="67"/>
    </row>
    <row r="30" spans="1:12" s="4" customFormat="1" thickBot="1">
      <c r="A30" s="73"/>
      <c r="B30" s="67"/>
      <c r="C30" s="5" t="s">
        <v>26</v>
      </c>
      <c r="D30" s="79" t="s">
        <v>328</v>
      </c>
      <c r="E30" s="79"/>
      <c r="F30" s="13"/>
      <c r="G30" s="13"/>
      <c r="H30" s="9"/>
      <c r="I30" s="66">
        <f t="shared" si="2"/>
        <v>0</v>
      </c>
      <c r="J30" s="67"/>
      <c r="K30" s="67"/>
      <c r="L30" s="67"/>
    </row>
    <row r="31" spans="1:12" s="4" customFormat="1" thickBot="1">
      <c r="A31" s="73"/>
      <c r="B31" s="67" t="s">
        <v>40</v>
      </c>
      <c r="C31" s="6" t="s">
        <v>34</v>
      </c>
      <c r="D31" s="79" t="s">
        <v>328</v>
      </c>
      <c r="E31" s="79"/>
      <c r="F31" s="5"/>
      <c r="G31" s="5"/>
      <c r="H31" s="9"/>
      <c r="I31" s="66">
        <f t="shared" si="2"/>
        <v>0</v>
      </c>
      <c r="J31" s="67"/>
      <c r="K31" s="67"/>
      <c r="L31" s="67"/>
    </row>
    <row r="32" spans="1:12" s="4" customFormat="1" ht="59.4" customHeight="1" thickBot="1">
      <c r="A32" s="73"/>
      <c r="B32" s="67"/>
      <c r="C32" s="6" t="s">
        <v>35</v>
      </c>
      <c r="D32" s="79" t="s">
        <v>62</v>
      </c>
      <c r="E32" s="79"/>
      <c r="F32" s="5" t="s">
        <v>63</v>
      </c>
      <c r="G32" s="17" t="s">
        <v>63</v>
      </c>
      <c r="H32" s="9">
        <v>30</v>
      </c>
      <c r="I32" s="66">
        <f t="shared" si="2"/>
        <v>30</v>
      </c>
      <c r="J32" s="67"/>
      <c r="K32" s="67"/>
      <c r="L32" s="67"/>
    </row>
    <row r="33" spans="1:30" s="4" customFormat="1" ht="16.2" customHeight="1" thickBot="1">
      <c r="A33" s="73"/>
      <c r="B33" s="67"/>
      <c r="C33" s="6" t="s">
        <v>36</v>
      </c>
      <c r="D33" s="79" t="s">
        <v>328</v>
      </c>
      <c r="E33" s="79"/>
      <c r="F33" s="5"/>
      <c r="G33" s="5"/>
      <c r="H33" s="9"/>
      <c r="I33" s="66"/>
      <c r="J33" s="67"/>
      <c r="K33" s="67"/>
      <c r="L33" s="67"/>
    </row>
    <row r="34" spans="1:30" s="4" customFormat="1" ht="22.2" thickBot="1">
      <c r="A34" s="73"/>
      <c r="B34" s="67"/>
      <c r="C34" s="6" t="s">
        <v>27</v>
      </c>
      <c r="D34" s="79" t="s">
        <v>328</v>
      </c>
      <c r="E34" s="79"/>
      <c r="F34" s="5"/>
      <c r="G34" s="5"/>
      <c r="H34" s="9"/>
      <c r="I34" s="66"/>
      <c r="J34" s="67"/>
      <c r="K34" s="67"/>
      <c r="L34" s="67"/>
    </row>
    <row r="35" spans="1:30" s="4" customFormat="1" ht="16.2" customHeight="1" thickBot="1">
      <c r="A35" s="73"/>
      <c r="B35" s="81" t="s">
        <v>41</v>
      </c>
      <c r="C35" s="81" t="s">
        <v>28</v>
      </c>
      <c r="D35" s="79" t="s">
        <v>365</v>
      </c>
      <c r="E35" s="79"/>
      <c r="F35" s="14" t="s">
        <v>366</v>
      </c>
      <c r="G35" s="14" t="s">
        <v>366</v>
      </c>
      <c r="H35" s="9">
        <v>5</v>
      </c>
      <c r="I35" s="66">
        <f t="shared" ref="I35:I36" si="6">H35</f>
        <v>5</v>
      </c>
      <c r="J35" s="67"/>
      <c r="K35" s="80"/>
      <c r="L35" s="80"/>
    </row>
    <row r="36" spans="1:30" s="4" customFormat="1" ht="16.2" customHeight="1" thickBot="1">
      <c r="A36" s="67"/>
      <c r="B36" s="75"/>
      <c r="C36" s="75"/>
      <c r="D36" s="79" t="s">
        <v>65</v>
      </c>
      <c r="E36" s="79"/>
      <c r="F36" s="14" t="s">
        <v>67</v>
      </c>
      <c r="G36" s="14" t="s">
        <v>67</v>
      </c>
      <c r="H36" s="9">
        <v>5</v>
      </c>
      <c r="I36" s="66">
        <f t="shared" si="6"/>
        <v>5</v>
      </c>
      <c r="J36" s="67"/>
      <c r="K36" s="80"/>
      <c r="L36" s="80"/>
    </row>
    <row r="37" spans="1:30" s="4" customFormat="1" ht="24" customHeight="1" thickBot="1">
      <c r="A37" s="76" t="s">
        <v>29</v>
      </c>
      <c r="B37" s="76"/>
      <c r="C37" s="76"/>
      <c r="D37" s="76"/>
      <c r="E37" s="76"/>
      <c r="F37" s="76"/>
      <c r="G37" s="76"/>
      <c r="H37" s="15">
        <f>SUM(H15:H36)+H7</f>
        <v>100</v>
      </c>
      <c r="I37" s="77">
        <f>SUM(I15:J36)+L7</f>
        <v>99.999802192048804</v>
      </c>
      <c r="J37" s="77"/>
      <c r="K37" s="78"/>
      <c r="L37" s="78"/>
    </row>
    <row r="38" spans="1:30">
      <c r="X38" s="4"/>
      <c r="Y38" s="4"/>
      <c r="Z38" s="4"/>
      <c r="AA38" s="4"/>
      <c r="AB38" s="4"/>
      <c r="AC38" s="4"/>
      <c r="AD38" s="4"/>
    </row>
    <row r="39" spans="1:30">
      <c r="X39" s="4"/>
      <c r="Y39" s="4"/>
      <c r="Z39" s="4"/>
      <c r="AA39" s="4"/>
      <c r="AB39" s="4"/>
      <c r="AC39" s="4"/>
      <c r="AD39" s="4"/>
    </row>
    <row r="40" spans="1:30"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</row>
    <row r="41" spans="1:30"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</row>
    <row r="42" spans="1:30"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</row>
  </sheetData>
  <mergeCells count="112">
    <mergeCell ref="A5:B5"/>
    <mergeCell ref="C5:F5"/>
    <mergeCell ref="H5:L5"/>
    <mergeCell ref="A1:C1"/>
    <mergeCell ref="A2:L2"/>
    <mergeCell ref="A3:L3"/>
    <mergeCell ref="A4:B4"/>
    <mergeCell ref="C4:L4"/>
    <mergeCell ref="H8:I8"/>
    <mergeCell ref="J8:K8"/>
    <mergeCell ref="C9:D9"/>
    <mergeCell ref="H9:I9"/>
    <mergeCell ref="J9:K9"/>
    <mergeCell ref="H6:I6"/>
    <mergeCell ref="J6:K6"/>
    <mergeCell ref="C7:D7"/>
    <mergeCell ref="H7:I7"/>
    <mergeCell ref="J7:K7"/>
    <mergeCell ref="K24:L24"/>
    <mergeCell ref="K20:L20"/>
    <mergeCell ref="D24:E24"/>
    <mergeCell ref="I24:J24"/>
    <mergeCell ref="D18:E18"/>
    <mergeCell ref="I18:J18"/>
    <mergeCell ref="K18:L18"/>
    <mergeCell ref="D22:E22"/>
    <mergeCell ref="I22:J22"/>
    <mergeCell ref="K22:L22"/>
    <mergeCell ref="D23:E23"/>
    <mergeCell ref="I23:J23"/>
    <mergeCell ref="K23:L23"/>
    <mergeCell ref="D30:E30"/>
    <mergeCell ref="I30:J30"/>
    <mergeCell ref="K13:L14"/>
    <mergeCell ref="C10:D10"/>
    <mergeCell ref="H10:I10"/>
    <mergeCell ref="J10:K10"/>
    <mergeCell ref="B11:F11"/>
    <mergeCell ref="G11:L11"/>
    <mergeCell ref="B12:F12"/>
    <mergeCell ref="G12:L12"/>
    <mergeCell ref="B13:B14"/>
    <mergeCell ref="C13:C14"/>
    <mergeCell ref="D13:E14"/>
    <mergeCell ref="H13:H14"/>
    <mergeCell ref="I13:J14"/>
    <mergeCell ref="C24:C29"/>
    <mergeCell ref="C20:C23"/>
    <mergeCell ref="D25:E25"/>
    <mergeCell ref="I25:J25"/>
    <mergeCell ref="K25:L25"/>
    <mergeCell ref="D21:E21"/>
    <mergeCell ref="I21:J21"/>
    <mergeCell ref="K28:L28"/>
    <mergeCell ref="K21:L21"/>
    <mergeCell ref="A37:G37"/>
    <mergeCell ref="I37:J37"/>
    <mergeCell ref="K37:L37"/>
    <mergeCell ref="D34:E34"/>
    <mergeCell ref="I34:J34"/>
    <mergeCell ref="K34:L34"/>
    <mergeCell ref="D35:E35"/>
    <mergeCell ref="I35:J35"/>
    <mergeCell ref="K35:L35"/>
    <mergeCell ref="B31:B34"/>
    <mergeCell ref="D31:E31"/>
    <mergeCell ref="I31:J31"/>
    <mergeCell ref="K31:L31"/>
    <mergeCell ref="C35:C36"/>
    <mergeCell ref="B35:B36"/>
    <mergeCell ref="D32:E32"/>
    <mergeCell ref="I32:J32"/>
    <mergeCell ref="K32:L32"/>
    <mergeCell ref="D33:E33"/>
    <mergeCell ref="I33:J33"/>
    <mergeCell ref="K33:L33"/>
    <mergeCell ref="D36:E36"/>
    <mergeCell ref="I36:J36"/>
    <mergeCell ref="K36:L36"/>
    <mergeCell ref="A11:A12"/>
    <mergeCell ref="A6:B10"/>
    <mergeCell ref="C8:D8"/>
    <mergeCell ref="C6:D6"/>
    <mergeCell ref="D17:E17"/>
    <mergeCell ref="A13:A36"/>
    <mergeCell ref="K30:L30"/>
    <mergeCell ref="B15:B30"/>
    <mergeCell ref="C15:C19"/>
    <mergeCell ref="D15:E15"/>
    <mergeCell ref="I15:J15"/>
    <mergeCell ref="K15:L15"/>
    <mergeCell ref="D19:E19"/>
    <mergeCell ref="I19:J19"/>
    <mergeCell ref="K19:L19"/>
    <mergeCell ref="D20:E20"/>
    <mergeCell ref="I20:J20"/>
    <mergeCell ref="I17:J17"/>
    <mergeCell ref="K17:L17"/>
    <mergeCell ref="D16:E16"/>
    <mergeCell ref="I16:J16"/>
    <mergeCell ref="K16:L16"/>
    <mergeCell ref="D28:E28"/>
    <mergeCell ref="I28:J28"/>
    <mergeCell ref="D26:E26"/>
    <mergeCell ref="I26:J26"/>
    <mergeCell ref="K26:L26"/>
    <mergeCell ref="D27:E27"/>
    <mergeCell ref="I27:J27"/>
    <mergeCell ref="K27:L27"/>
    <mergeCell ref="D29:E29"/>
    <mergeCell ref="I29:J29"/>
    <mergeCell ref="K29:L29"/>
  </mergeCells>
  <phoneticPr fontId="2" type="noConversion"/>
  <printOptions horizontalCentered="1" verticalCentered="1"/>
  <pageMargins left="0.39305555555555555" right="0.39305555555555555" top="0.59027777777777779" bottom="0.51180555555555551" header="0.31458333333333333" footer="0.31458333333333333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CA803-8F6A-436A-865E-0654BE7EEB33}">
  <sheetPr>
    <pageSetUpPr fitToPage="1"/>
  </sheetPr>
  <dimension ref="A1:O50"/>
  <sheetViews>
    <sheetView view="pageBreakPreview" topLeftCell="A24" zoomScale="80" zoomScaleNormal="100" zoomScaleSheetLayoutView="80" workbookViewId="0">
      <selection activeCell="D61" sqref="D61"/>
    </sheetView>
  </sheetViews>
  <sheetFormatPr defaultColWidth="10" defaultRowHeight="13.8"/>
  <cols>
    <col min="1" max="1" width="6.77734375" style="3" customWidth="1"/>
    <col min="2" max="2" width="9.44140625" style="3" customWidth="1"/>
    <col min="3" max="3" width="11.6640625" style="3" bestFit="1" customWidth="1"/>
    <col min="4" max="4" width="31.6640625" style="3" customWidth="1"/>
    <col min="5" max="5" width="11.21875" style="3" customWidth="1"/>
    <col min="6" max="6" width="15.6640625" style="3" customWidth="1"/>
    <col min="7" max="7" width="10" style="3" bestFit="1" customWidth="1"/>
    <col min="8" max="11" width="10" style="3"/>
    <col min="12" max="12" width="10.77734375" style="3" customWidth="1"/>
    <col min="13" max="13" width="14.5546875" style="3" customWidth="1"/>
    <col min="14" max="14" width="45" style="3" bestFit="1" customWidth="1"/>
    <col min="15" max="228" width="10" style="3"/>
    <col min="229" max="229" width="6.77734375" style="3" customWidth="1"/>
    <col min="230" max="230" width="5.109375" style="3" customWidth="1"/>
    <col min="231" max="231" width="11.6640625" style="3" bestFit="1" customWidth="1"/>
    <col min="232" max="232" width="18.33203125" style="3" customWidth="1"/>
    <col min="233" max="233" width="10" style="3"/>
    <col min="234" max="234" width="15.6640625" style="3" customWidth="1"/>
    <col min="235" max="235" width="17.77734375" style="3" customWidth="1"/>
    <col min="236" max="239" width="10" style="3"/>
    <col min="240" max="240" width="10.77734375" style="3" customWidth="1"/>
    <col min="241" max="241" width="14.5546875" style="3" customWidth="1"/>
    <col min="242" max="242" width="99.33203125" style="3" bestFit="1" customWidth="1"/>
    <col min="243" max="243" width="5.5546875" style="3" bestFit="1" customWidth="1"/>
    <col min="244" max="484" width="10" style="3"/>
    <col min="485" max="485" width="6.77734375" style="3" customWidth="1"/>
    <col min="486" max="486" width="5.109375" style="3" customWidth="1"/>
    <col min="487" max="487" width="11.6640625" style="3" bestFit="1" customWidth="1"/>
    <col min="488" max="488" width="18.33203125" style="3" customWidth="1"/>
    <col min="489" max="489" width="10" style="3"/>
    <col min="490" max="490" width="15.6640625" style="3" customWidth="1"/>
    <col min="491" max="491" width="17.77734375" style="3" customWidth="1"/>
    <col min="492" max="495" width="10" style="3"/>
    <col min="496" max="496" width="10.77734375" style="3" customWidth="1"/>
    <col min="497" max="497" width="14.5546875" style="3" customWidth="1"/>
    <col min="498" max="498" width="99.33203125" style="3" bestFit="1" customWidth="1"/>
    <col min="499" max="499" width="5.5546875" style="3" bestFit="1" customWidth="1"/>
    <col min="500" max="740" width="10" style="3"/>
    <col min="741" max="741" width="6.77734375" style="3" customWidth="1"/>
    <col min="742" max="742" width="5.109375" style="3" customWidth="1"/>
    <col min="743" max="743" width="11.6640625" style="3" bestFit="1" customWidth="1"/>
    <col min="744" max="744" width="18.33203125" style="3" customWidth="1"/>
    <col min="745" max="745" width="10" style="3"/>
    <col min="746" max="746" width="15.6640625" style="3" customWidth="1"/>
    <col min="747" max="747" width="17.77734375" style="3" customWidth="1"/>
    <col min="748" max="751" width="10" style="3"/>
    <col min="752" max="752" width="10.77734375" style="3" customWidth="1"/>
    <col min="753" max="753" width="14.5546875" style="3" customWidth="1"/>
    <col min="754" max="754" width="99.33203125" style="3" bestFit="1" customWidth="1"/>
    <col min="755" max="755" width="5.5546875" style="3" bestFit="1" customWidth="1"/>
    <col min="756" max="996" width="10" style="3"/>
    <col min="997" max="997" width="6.77734375" style="3" customWidth="1"/>
    <col min="998" max="998" width="5.109375" style="3" customWidth="1"/>
    <col min="999" max="999" width="11.6640625" style="3" bestFit="1" customWidth="1"/>
    <col min="1000" max="1000" width="18.33203125" style="3" customWidth="1"/>
    <col min="1001" max="1001" width="10" style="3"/>
    <col min="1002" max="1002" width="15.6640625" style="3" customWidth="1"/>
    <col min="1003" max="1003" width="17.77734375" style="3" customWidth="1"/>
    <col min="1004" max="1007" width="10" style="3"/>
    <col min="1008" max="1008" width="10.77734375" style="3" customWidth="1"/>
    <col min="1009" max="1009" width="14.5546875" style="3" customWidth="1"/>
    <col min="1010" max="1010" width="99.33203125" style="3" bestFit="1" customWidth="1"/>
    <col min="1011" max="1011" width="5.5546875" style="3" bestFit="1" customWidth="1"/>
    <col min="1012" max="1252" width="10" style="3"/>
    <col min="1253" max="1253" width="6.77734375" style="3" customWidth="1"/>
    <col min="1254" max="1254" width="5.109375" style="3" customWidth="1"/>
    <col min="1255" max="1255" width="11.6640625" style="3" bestFit="1" customWidth="1"/>
    <col min="1256" max="1256" width="18.33203125" style="3" customWidth="1"/>
    <col min="1257" max="1257" width="10" style="3"/>
    <col min="1258" max="1258" width="15.6640625" style="3" customWidth="1"/>
    <col min="1259" max="1259" width="17.77734375" style="3" customWidth="1"/>
    <col min="1260" max="1263" width="10" style="3"/>
    <col min="1264" max="1264" width="10.77734375" style="3" customWidth="1"/>
    <col min="1265" max="1265" width="14.5546875" style="3" customWidth="1"/>
    <col min="1266" max="1266" width="99.33203125" style="3" bestFit="1" customWidth="1"/>
    <col min="1267" max="1267" width="5.5546875" style="3" bestFit="1" customWidth="1"/>
    <col min="1268" max="1508" width="10" style="3"/>
    <col min="1509" max="1509" width="6.77734375" style="3" customWidth="1"/>
    <col min="1510" max="1510" width="5.109375" style="3" customWidth="1"/>
    <col min="1511" max="1511" width="11.6640625" style="3" bestFit="1" customWidth="1"/>
    <col min="1512" max="1512" width="18.33203125" style="3" customWidth="1"/>
    <col min="1513" max="1513" width="10" style="3"/>
    <col min="1514" max="1514" width="15.6640625" style="3" customWidth="1"/>
    <col min="1515" max="1515" width="17.77734375" style="3" customWidth="1"/>
    <col min="1516" max="1519" width="10" style="3"/>
    <col min="1520" max="1520" width="10.77734375" style="3" customWidth="1"/>
    <col min="1521" max="1521" width="14.5546875" style="3" customWidth="1"/>
    <col min="1522" max="1522" width="99.33203125" style="3" bestFit="1" customWidth="1"/>
    <col min="1523" max="1523" width="5.5546875" style="3" bestFit="1" customWidth="1"/>
    <col min="1524" max="1764" width="10" style="3"/>
    <col min="1765" max="1765" width="6.77734375" style="3" customWidth="1"/>
    <col min="1766" max="1766" width="5.109375" style="3" customWidth="1"/>
    <col min="1767" max="1767" width="11.6640625" style="3" bestFit="1" customWidth="1"/>
    <col min="1768" max="1768" width="18.33203125" style="3" customWidth="1"/>
    <col min="1769" max="1769" width="10" style="3"/>
    <col min="1770" max="1770" width="15.6640625" style="3" customWidth="1"/>
    <col min="1771" max="1771" width="17.77734375" style="3" customWidth="1"/>
    <col min="1772" max="1775" width="10" style="3"/>
    <col min="1776" max="1776" width="10.77734375" style="3" customWidth="1"/>
    <col min="1777" max="1777" width="14.5546875" style="3" customWidth="1"/>
    <col min="1778" max="1778" width="99.33203125" style="3" bestFit="1" customWidth="1"/>
    <col min="1779" max="1779" width="5.5546875" style="3" bestFit="1" customWidth="1"/>
    <col min="1780" max="2020" width="10" style="3"/>
    <col min="2021" max="2021" width="6.77734375" style="3" customWidth="1"/>
    <col min="2022" max="2022" width="5.109375" style="3" customWidth="1"/>
    <col min="2023" max="2023" width="11.6640625" style="3" bestFit="1" customWidth="1"/>
    <col min="2024" max="2024" width="18.33203125" style="3" customWidth="1"/>
    <col min="2025" max="2025" width="10" style="3"/>
    <col min="2026" max="2026" width="15.6640625" style="3" customWidth="1"/>
    <col min="2027" max="2027" width="17.77734375" style="3" customWidth="1"/>
    <col min="2028" max="2031" width="10" style="3"/>
    <col min="2032" max="2032" width="10.77734375" style="3" customWidth="1"/>
    <col min="2033" max="2033" width="14.5546875" style="3" customWidth="1"/>
    <col min="2034" max="2034" width="99.33203125" style="3" bestFit="1" customWidth="1"/>
    <col min="2035" max="2035" width="5.5546875" style="3" bestFit="1" customWidth="1"/>
    <col min="2036" max="2276" width="10" style="3"/>
    <col min="2277" max="2277" width="6.77734375" style="3" customWidth="1"/>
    <col min="2278" max="2278" width="5.109375" style="3" customWidth="1"/>
    <col min="2279" max="2279" width="11.6640625" style="3" bestFit="1" customWidth="1"/>
    <col min="2280" max="2280" width="18.33203125" style="3" customWidth="1"/>
    <col min="2281" max="2281" width="10" style="3"/>
    <col min="2282" max="2282" width="15.6640625" style="3" customWidth="1"/>
    <col min="2283" max="2283" width="17.77734375" style="3" customWidth="1"/>
    <col min="2284" max="2287" width="10" style="3"/>
    <col min="2288" max="2288" width="10.77734375" style="3" customWidth="1"/>
    <col min="2289" max="2289" width="14.5546875" style="3" customWidth="1"/>
    <col min="2290" max="2290" width="99.33203125" style="3" bestFit="1" customWidth="1"/>
    <col min="2291" max="2291" width="5.5546875" style="3" bestFit="1" customWidth="1"/>
    <col min="2292" max="2532" width="10" style="3"/>
    <col min="2533" max="2533" width="6.77734375" style="3" customWidth="1"/>
    <col min="2534" max="2534" width="5.109375" style="3" customWidth="1"/>
    <col min="2535" max="2535" width="11.6640625" style="3" bestFit="1" customWidth="1"/>
    <col min="2536" max="2536" width="18.33203125" style="3" customWidth="1"/>
    <col min="2537" max="2537" width="10" style="3"/>
    <col min="2538" max="2538" width="15.6640625" style="3" customWidth="1"/>
    <col min="2539" max="2539" width="17.77734375" style="3" customWidth="1"/>
    <col min="2540" max="2543" width="10" style="3"/>
    <col min="2544" max="2544" width="10.77734375" style="3" customWidth="1"/>
    <col min="2545" max="2545" width="14.5546875" style="3" customWidth="1"/>
    <col min="2546" max="2546" width="99.33203125" style="3" bestFit="1" customWidth="1"/>
    <col min="2547" max="2547" width="5.5546875" style="3" bestFit="1" customWidth="1"/>
    <col min="2548" max="2788" width="10" style="3"/>
    <col min="2789" max="2789" width="6.77734375" style="3" customWidth="1"/>
    <col min="2790" max="2790" width="5.109375" style="3" customWidth="1"/>
    <col min="2791" max="2791" width="11.6640625" style="3" bestFit="1" customWidth="1"/>
    <col min="2792" max="2792" width="18.33203125" style="3" customWidth="1"/>
    <col min="2793" max="2793" width="10" style="3"/>
    <col min="2794" max="2794" width="15.6640625" style="3" customWidth="1"/>
    <col min="2795" max="2795" width="17.77734375" style="3" customWidth="1"/>
    <col min="2796" max="2799" width="10" style="3"/>
    <col min="2800" max="2800" width="10.77734375" style="3" customWidth="1"/>
    <col min="2801" max="2801" width="14.5546875" style="3" customWidth="1"/>
    <col min="2802" max="2802" width="99.33203125" style="3" bestFit="1" customWidth="1"/>
    <col min="2803" max="2803" width="5.5546875" style="3" bestFit="1" customWidth="1"/>
    <col min="2804" max="3044" width="10" style="3"/>
    <col min="3045" max="3045" width="6.77734375" style="3" customWidth="1"/>
    <col min="3046" max="3046" width="5.109375" style="3" customWidth="1"/>
    <col min="3047" max="3047" width="11.6640625" style="3" bestFit="1" customWidth="1"/>
    <col min="3048" max="3048" width="18.33203125" style="3" customWidth="1"/>
    <col min="3049" max="3049" width="10" style="3"/>
    <col min="3050" max="3050" width="15.6640625" style="3" customWidth="1"/>
    <col min="3051" max="3051" width="17.77734375" style="3" customWidth="1"/>
    <col min="3052" max="3055" width="10" style="3"/>
    <col min="3056" max="3056" width="10.77734375" style="3" customWidth="1"/>
    <col min="3057" max="3057" width="14.5546875" style="3" customWidth="1"/>
    <col min="3058" max="3058" width="99.33203125" style="3" bestFit="1" customWidth="1"/>
    <col min="3059" max="3059" width="5.5546875" style="3" bestFit="1" customWidth="1"/>
    <col min="3060" max="3300" width="10" style="3"/>
    <col min="3301" max="3301" width="6.77734375" style="3" customWidth="1"/>
    <col min="3302" max="3302" width="5.109375" style="3" customWidth="1"/>
    <col min="3303" max="3303" width="11.6640625" style="3" bestFit="1" customWidth="1"/>
    <col min="3304" max="3304" width="18.33203125" style="3" customWidth="1"/>
    <col min="3305" max="3305" width="10" style="3"/>
    <col min="3306" max="3306" width="15.6640625" style="3" customWidth="1"/>
    <col min="3307" max="3307" width="17.77734375" style="3" customWidth="1"/>
    <col min="3308" max="3311" width="10" style="3"/>
    <col min="3312" max="3312" width="10.77734375" style="3" customWidth="1"/>
    <col min="3313" max="3313" width="14.5546875" style="3" customWidth="1"/>
    <col min="3314" max="3314" width="99.33203125" style="3" bestFit="1" customWidth="1"/>
    <col min="3315" max="3315" width="5.5546875" style="3" bestFit="1" customWidth="1"/>
    <col min="3316" max="3556" width="10" style="3"/>
    <col min="3557" max="3557" width="6.77734375" style="3" customWidth="1"/>
    <col min="3558" max="3558" width="5.109375" style="3" customWidth="1"/>
    <col min="3559" max="3559" width="11.6640625" style="3" bestFit="1" customWidth="1"/>
    <col min="3560" max="3560" width="18.33203125" style="3" customWidth="1"/>
    <col min="3561" max="3561" width="10" style="3"/>
    <col min="3562" max="3562" width="15.6640625" style="3" customWidth="1"/>
    <col min="3563" max="3563" width="17.77734375" style="3" customWidth="1"/>
    <col min="3564" max="3567" width="10" style="3"/>
    <col min="3568" max="3568" width="10.77734375" style="3" customWidth="1"/>
    <col min="3569" max="3569" width="14.5546875" style="3" customWidth="1"/>
    <col min="3570" max="3570" width="99.33203125" style="3" bestFit="1" customWidth="1"/>
    <col min="3571" max="3571" width="5.5546875" style="3" bestFit="1" customWidth="1"/>
    <col min="3572" max="3812" width="10" style="3"/>
    <col min="3813" max="3813" width="6.77734375" style="3" customWidth="1"/>
    <col min="3814" max="3814" width="5.109375" style="3" customWidth="1"/>
    <col min="3815" max="3815" width="11.6640625" style="3" bestFit="1" customWidth="1"/>
    <col min="3816" max="3816" width="18.33203125" style="3" customWidth="1"/>
    <col min="3817" max="3817" width="10" style="3"/>
    <col min="3818" max="3818" width="15.6640625" style="3" customWidth="1"/>
    <col min="3819" max="3819" width="17.77734375" style="3" customWidth="1"/>
    <col min="3820" max="3823" width="10" style="3"/>
    <col min="3824" max="3824" width="10.77734375" style="3" customWidth="1"/>
    <col min="3825" max="3825" width="14.5546875" style="3" customWidth="1"/>
    <col min="3826" max="3826" width="99.33203125" style="3" bestFit="1" customWidth="1"/>
    <col min="3827" max="3827" width="5.5546875" style="3" bestFit="1" customWidth="1"/>
    <col min="3828" max="4068" width="10" style="3"/>
    <col min="4069" max="4069" width="6.77734375" style="3" customWidth="1"/>
    <col min="4070" max="4070" width="5.109375" style="3" customWidth="1"/>
    <col min="4071" max="4071" width="11.6640625" style="3" bestFit="1" customWidth="1"/>
    <col min="4072" max="4072" width="18.33203125" style="3" customWidth="1"/>
    <col min="4073" max="4073" width="10" style="3"/>
    <col min="4074" max="4074" width="15.6640625" style="3" customWidth="1"/>
    <col min="4075" max="4075" width="17.77734375" style="3" customWidth="1"/>
    <col min="4076" max="4079" width="10" style="3"/>
    <col min="4080" max="4080" width="10.77734375" style="3" customWidth="1"/>
    <col min="4081" max="4081" width="14.5546875" style="3" customWidth="1"/>
    <col min="4082" max="4082" width="99.33203125" style="3" bestFit="1" customWidth="1"/>
    <col min="4083" max="4083" width="5.5546875" style="3" bestFit="1" customWidth="1"/>
    <col min="4084" max="4324" width="10" style="3"/>
    <col min="4325" max="4325" width="6.77734375" style="3" customWidth="1"/>
    <col min="4326" max="4326" width="5.109375" style="3" customWidth="1"/>
    <col min="4327" max="4327" width="11.6640625" style="3" bestFit="1" customWidth="1"/>
    <col min="4328" max="4328" width="18.33203125" style="3" customWidth="1"/>
    <col min="4329" max="4329" width="10" style="3"/>
    <col min="4330" max="4330" width="15.6640625" style="3" customWidth="1"/>
    <col min="4331" max="4331" width="17.77734375" style="3" customWidth="1"/>
    <col min="4332" max="4335" width="10" style="3"/>
    <col min="4336" max="4336" width="10.77734375" style="3" customWidth="1"/>
    <col min="4337" max="4337" width="14.5546875" style="3" customWidth="1"/>
    <col min="4338" max="4338" width="99.33203125" style="3" bestFit="1" customWidth="1"/>
    <col min="4339" max="4339" width="5.5546875" style="3" bestFit="1" customWidth="1"/>
    <col min="4340" max="4580" width="10" style="3"/>
    <col min="4581" max="4581" width="6.77734375" style="3" customWidth="1"/>
    <col min="4582" max="4582" width="5.109375" style="3" customWidth="1"/>
    <col min="4583" max="4583" width="11.6640625" style="3" bestFit="1" customWidth="1"/>
    <col min="4584" max="4584" width="18.33203125" style="3" customWidth="1"/>
    <col min="4585" max="4585" width="10" style="3"/>
    <col min="4586" max="4586" width="15.6640625" style="3" customWidth="1"/>
    <col min="4587" max="4587" width="17.77734375" style="3" customWidth="1"/>
    <col min="4588" max="4591" width="10" style="3"/>
    <col min="4592" max="4592" width="10.77734375" style="3" customWidth="1"/>
    <col min="4593" max="4593" width="14.5546875" style="3" customWidth="1"/>
    <col min="4594" max="4594" width="99.33203125" style="3" bestFit="1" customWidth="1"/>
    <col min="4595" max="4595" width="5.5546875" style="3" bestFit="1" customWidth="1"/>
    <col min="4596" max="4836" width="10" style="3"/>
    <col min="4837" max="4837" width="6.77734375" style="3" customWidth="1"/>
    <col min="4838" max="4838" width="5.109375" style="3" customWidth="1"/>
    <col min="4839" max="4839" width="11.6640625" style="3" bestFit="1" customWidth="1"/>
    <col min="4840" max="4840" width="18.33203125" style="3" customWidth="1"/>
    <col min="4841" max="4841" width="10" style="3"/>
    <col min="4842" max="4842" width="15.6640625" style="3" customWidth="1"/>
    <col min="4843" max="4843" width="17.77734375" style="3" customWidth="1"/>
    <col min="4844" max="4847" width="10" style="3"/>
    <col min="4848" max="4848" width="10.77734375" style="3" customWidth="1"/>
    <col min="4849" max="4849" width="14.5546875" style="3" customWidth="1"/>
    <col min="4850" max="4850" width="99.33203125" style="3" bestFit="1" customWidth="1"/>
    <col min="4851" max="4851" width="5.5546875" style="3" bestFit="1" customWidth="1"/>
    <col min="4852" max="5092" width="10" style="3"/>
    <col min="5093" max="5093" width="6.77734375" style="3" customWidth="1"/>
    <col min="5094" max="5094" width="5.109375" style="3" customWidth="1"/>
    <col min="5095" max="5095" width="11.6640625" style="3" bestFit="1" customWidth="1"/>
    <col min="5096" max="5096" width="18.33203125" style="3" customWidth="1"/>
    <col min="5097" max="5097" width="10" style="3"/>
    <col min="5098" max="5098" width="15.6640625" style="3" customWidth="1"/>
    <col min="5099" max="5099" width="17.77734375" style="3" customWidth="1"/>
    <col min="5100" max="5103" width="10" style="3"/>
    <col min="5104" max="5104" width="10.77734375" style="3" customWidth="1"/>
    <col min="5105" max="5105" width="14.5546875" style="3" customWidth="1"/>
    <col min="5106" max="5106" width="99.33203125" style="3" bestFit="1" customWidth="1"/>
    <col min="5107" max="5107" width="5.5546875" style="3" bestFit="1" customWidth="1"/>
    <col min="5108" max="5348" width="10" style="3"/>
    <col min="5349" max="5349" width="6.77734375" style="3" customWidth="1"/>
    <col min="5350" max="5350" width="5.109375" style="3" customWidth="1"/>
    <col min="5351" max="5351" width="11.6640625" style="3" bestFit="1" customWidth="1"/>
    <col min="5352" max="5352" width="18.33203125" style="3" customWidth="1"/>
    <col min="5353" max="5353" width="10" style="3"/>
    <col min="5354" max="5354" width="15.6640625" style="3" customWidth="1"/>
    <col min="5355" max="5355" width="17.77734375" style="3" customWidth="1"/>
    <col min="5356" max="5359" width="10" style="3"/>
    <col min="5360" max="5360" width="10.77734375" style="3" customWidth="1"/>
    <col min="5361" max="5361" width="14.5546875" style="3" customWidth="1"/>
    <col min="5362" max="5362" width="99.33203125" style="3" bestFit="1" customWidth="1"/>
    <col min="5363" max="5363" width="5.5546875" style="3" bestFit="1" customWidth="1"/>
    <col min="5364" max="5604" width="10" style="3"/>
    <col min="5605" max="5605" width="6.77734375" style="3" customWidth="1"/>
    <col min="5606" max="5606" width="5.109375" style="3" customWidth="1"/>
    <col min="5607" max="5607" width="11.6640625" style="3" bestFit="1" customWidth="1"/>
    <col min="5608" max="5608" width="18.33203125" style="3" customWidth="1"/>
    <col min="5609" max="5609" width="10" style="3"/>
    <col min="5610" max="5610" width="15.6640625" style="3" customWidth="1"/>
    <col min="5611" max="5611" width="17.77734375" style="3" customWidth="1"/>
    <col min="5612" max="5615" width="10" style="3"/>
    <col min="5616" max="5616" width="10.77734375" style="3" customWidth="1"/>
    <col min="5617" max="5617" width="14.5546875" style="3" customWidth="1"/>
    <col min="5618" max="5618" width="99.33203125" style="3" bestFit="1" customWidth="1"/>
    <col min="5619" max="5619" width="5.5546875" style="3" bestFit="1" customWidth="1"/>
    <col min="5620" max="5860" width="10" style="3"/>
    <col min="5861" max="5861" width="6.77734375" style="3" customWidth="1"/>
    <col min="5862" max="5862" width="5.109375" style="3" customWidth="1"/>
    <col min="5863" max="5863" width="11.6640625" style="3" bestFit="1" customWidth="1"/>
    <col min="5864" max="5864" width="18.33203125" style="3" customWidth="1"/>
    <col min="5865" max="5865" width="10" style="3"/>
    <col min="5866" max="5866" width="15.6640625" style="3" customWidth="1"/>
    <col min="5867" max="5867" width="17.77734375" style="3" customWidth="1"/>
    <col min="5868" max="5871" width="10" style="3"/>
    <col min="5872" max="5872" width="10.77734375" style="3" customWidth="1"/>
    <col min="5873" max="5873" width="14.5546875" style="3" customWidth="1"/>
    <col min="5874" max="5874" width="99.33203125" style="3" bestFit="1" customWidth="1"/>
    <col min="5875" max="5875" width="5.5546875" style="3" bestFit="1" customWidth="1"/>
    <col min="5876" max="6116" width="10" style="3"/>
    <col min="6117" max="6117" width="6.77734375" style="3" customWidth="1"/>
    <col min="6118" max="6118" width="5.109375" style="3" customWidth="1"/>
    <col min="6119" max="6119" width="11.6640625" style="3" bestFit="1" customWidth="1"/>
    <col min="6120" max="6120" width="18.33203125" style="3" customWidth="1"/>
    <col min="6121" max="6121" width="10" style="3"/>
    <col min="6122" max="6122" width="15.6640625" style="3" customWidth="1"/>
    <col min="6123" max="6123" width="17.77734375" style="3" customWidth="1"/>
    <col min="6124" max="6127" width="10" style="3"/>
    <col min="6128" max="6128" width="10.77734375" style="3" customWidth="1"/>
    <col min="6129" max="6129" width="14.5546875" style="3" customWidth="1"/>
    <col min="6130" max="6130" width="99.33203125" style="3" bestFit="1" customWidth="1"/>
    <col min="6131" max="6131" width="5.5546875" style="3" bestFit="1" customWidth="1"/>
    <col min="6132" max="6372" width="10" style="3"/>
    <col min="6373" max="6373" width="6.77734375" style="3" customWidth="1"/>
    <col min="6374" max="6374" width="5.109375" style="3" customWidth="1"/>
    <col min="6375" max="6375" width="11.6640625" style="3" bestFit="1" customWidth="1"/>
    <col min="6376" max="6376" width="18.33203125" style="3" customWidth="1"/>
    <col min="6377" max="6377" width="10" style="3"/>
    <col min="6378" max="6378" width="15.6640625" style="3" customWidth="1"/>
    <col min="6379" max="6379" width="17.77734375" style="3" customWidth="1"/>
    <col min="6380" max="6383" width="10" style="3"/>
    <col min="6384" max="6384" width="10.77734375" style="3" customWidth="1"/>
    <col min="6385" max="6385" width="14.5546875" style="3" customWidth="1"/>
    <col min="6386" max="6386" width="99.33203125" style="3" bestFit="1" customWidth="1"/>
    <col min="6387" max="6387" width="5.5546875" style="3" bestFit="1" customWidth="1"/>
    <col min="6388" max="6628" width="10" style="3"/>
    <col min="6629" max="6629" width="6.77734375" style="3" customWidth="1"/>
    <col min="6630" max="6630" width="5.109375" style="3" customWidth="1"/>
    <col min="6631" max="6631" width="11.6640625" style="3" bestFit="1" customWidth="1"/>
    <col min="6632" max="6632" width="18.33203125" style="3" customWidth="1"/>
    <col min="6633" max="6633" width="10" style="3"/>
    <col min="6634" max="6634" width="15.6640625" style="3" customWidth="1"/>
    <col min="6635" max="6635" width="17.77734375" style="3" customWidth="1"/>
    <col min="6636" max="6639" width="10" style="3"/>
    <col min="6640" max="6640" width="10.77734375" style="3" customWidth="1"/>
    <col min="6641" max="6641" width="14.5546875" style="3" customWidth="1"/>
    <col min="6642" max="6642" width="99.33203125" style="3" bestFit="1" customWidth="1"/>
    <col min="6643" max="6643" width="5.5546875" style="3" bestFit="1" customWidth="1"/>
    <col min="6644" max="6884" width="10" style="3"/>
    <col min="6885" max="6885" width="6.77734375" style="3" customWidth="1"/>
    <col min="6886" max="6886" width="5.109375" style="3" customWidth="1"/>
    <col min="6887" max="6887" width="11.6640625" style="3" bestFit="1" customWidth="1"/>
    <col min="6888" max="6888" width="18.33203125" style="3" customWidth="1"/>
    <col min="6889" max="6889" width="10" style="3"/>
    <col min="6890" max="6890" width="15.6640625" style="3" customWidth="1"/>
    <col min="6891" max="6891" width="17.77734375" style="3" customWidth="1"/>
    <col min="6892" max="6895" width="10" style="3"/>
    <col min="6896" max="6896" width="10.77734375" style="3" customWidth="1"/>
    <col min="6897" max="6897" width="14.5546875" style="3" customWidth="1"/>
    <col min="6898" max="6898" width="99.33203125" style="3" bestFit="1" customWidth="1"/>
    <col min="6899" max="6899" width="5.5546875" style="3" bestFit="1" customWidth="1"/>
    <col min="6900" max="7140" width="10" style="3"/>
    <col min="7141" max="7141" width="6.77734375" style="3" customWidth="1"/>
    <col min="7142" max="7142" width="5.109375" style="3" customWidth="1"/>
    <col min="7143" max="7143" width="11.6640625" style="3" bestFit="1" customWidth="1"/>
    <col min="7144" max="7144" width="18.33203125" style="3" customWidth="1"/>
    <col min="7145" max="7145" width="10" style="3"/>
    <col min="7146" max="7146" width="15.6640625" style="3" customWidth="1"/>
    <col min="7147" max="7147" width="17.77734375" style="3" customWidth="1"/>
    <col min="7148" max="7151" width="10" style="3"/>
    <col min="7152" max="7152" width="10.77734375" style="3" customWidth="1"/>
    <col min="7153" max="7153" width="14.5546875" style="3" customWidth="1"/>
    <col min="7154" max="7154" width="99.33203125" style="3" bestFit="1" customWidth="1"/>
    <col min="7155" max="7155" width="5.5546875" style="3" bestFit="1" customWidth="1"/>
    <col min="7156" max="7396" width="10" style="3"/>
    <col min="7397" max="7397" width="6.77734375" style="3" customWidth="1"/>
    <col min="7398" max="7398" width="5.109375" style="3" customWidth="1"/>
    <col min="7399" max="7399" width="11.6640625" style="3" bestFit="1" customWidth="1"/>
    <col min="7400" max="7400" width="18.33203125" style="3" customWidth="1"/>
    <col min="7401" max="7401" width="10" style="3"/>
    <col min="7402" max="7402" width="15.6640625" style="3" customWidth="1"/>
    <col min="7403" max="7403" width="17.77734375" style="3" customWidth="1"/>
    <col min="7404" max="7407" width="10" style="3"/>
    <col min="7408" max="7408" width="10.77734375" style="3" customWidth="1"/>
    <col min="7409" max="7409" width="14.5546875" style="3" customWidth="1"/>
    <col min="7410" max="7410" width="99.33203125" style="3" bestFit="1" customWidth="1"/>
    <col min="7411" max="7411" width="5.5546875" style="3" bestFit="1" customWidth="1"/>
    <col min="7412" max="7652" width="10" style="3"/>
    <col min="7653" max="7653" width="6.77734375" style="3" customWidth="1"/>
    <col min="7654" max="7654" width="5.109375" style="3" customWidth="1"/>
    <col min="7655" max="7655" width="11.6640625" style="3" bestFit="1" customWidth="1"/>
    <col min="7656" max="7656" width="18.33203125" style="3" customWidth="1"/>
    <col min="7657" max="7657" width="10" style="3"/>
    <col min="7658" max="7658" width="15.6640625" style="3" customWidth="1"/>
    <col min="7659" max="7659" width="17.77734375" style="3" customWidth="1"/>
    <col min="7660" max="7663" width="10" style="3"/>
    <col min="7664" max="7664" width="10.77734375" style="3" customWidth="1"/>
    <col min="7665" max="7665" width="14.5546875" style="3" customWidth="1"/>
    <col min="7666" max="7666" width="99.33203125" style="3" bestFit="1" customWidth="1"/>
    <col min="7667" max="7667" width="5.5546875" style="3" bestFit="1" customWidth="1"/>
    <col min="7668" max="7908" width="10" style="3"/>
    <col min="7909" max="7909" width="6.77734375" style="3" customWidth="1"/>
    <col min="7910" max="7910" width="5.109375" style="3" customWidth="1"/>
    <col min="7911" max="7911" width="11.6640625" style="3" bestFit="1" customWidth="1"/>
    <col min="7912" max="7912" width="18.33203125" style="3" customWidth="1"/>
    <col min="7913" max="7913" width="10" style="3"/>
    <col min="7914" max="7914" width="15.6640625" style="3" customWidth="1"/>
    <col min="7915" max="7915" width="17.77734375" style="3" customWidth="1"/>
    <col min="7916" max="7919" width="10" style="3"/>
    <col min="7920" max="7920" width="10.77734375" style="3" customWidth="1"/>
    <col min="7921" max="7921" width="14.5546875" style="3" customWidth="1"/>
    <col min="7922" max="7922" width="99.33203125" style="3" bestFit="1" customWidth="1"/>
    <col min="7923" max="7923" width="5.5546875" style="3" bestFit="1" customWidth="1"/>
    <col min="7924" max="8164" width="10" style="3"/>
    <col min="8165" max="8165" width="6.77734375" style="3" customWidth="1"/>
    <col min="8166" max="8166" width="5.109375" style="3" customWidth="1"/>
    <col min="8167" max="8167" width="11.6640625" style="3" bestFit="1" customWidth="1"/>
    <col min="8168" max="8168" width="18.33203125" style="3" customWidth="1"/>
    <col min="8169" max="8169" width="10" style="3"/>
    <col min="8170" max="8170" width="15.6640625" style="3" customWidth="1"/>
    <col min="8171" max="8171" width="17.77734375" style="3" customWidth="1"/>
    <col min="8172" max="8175" width="10" style="3"/>
    <col min="8176" max="8176" width="10.77734375" style="3" customWidth="1"/>
    <col min="8177" max="8177" width="14.5546875" style="3" customWidth="1"/>
    <col min="8178" max="8178" width="99.33203125" style="3" bestFit="1" customWidth="1"/>
    <col min="8179" max="8179" width="5.5546875" style="3" bestFit="1" customWidth="1"/>
    <col min="8180" max="8420" width="10" style="3"/>
    <col min="8421" max="8421" width="6.77734375" style="3" customWidth="1"/>
    <col min="8422" max="8422" width="5.109375" style="3" customWidth="1"/>
    <col min="8423" max="8423" width="11.6640625" style="3" bestFit="1" customWidth="1"/>
    <col min="8424" max="8424" width="18.33203125" style="3" customWidth="1"/>
    <col min="8425" max="8425" width="10" style="3"/>
    <col min="8426" max="8426" width="15.6640625" style="3" customWidth="1"/>
    <col min="8427" max="8427" width="17.77734375" style="3" customWidth="1"/>
    <col min="8428" max="8431" width="10" style="3"/>
    <col min="8432" max="8432" width="10.77734375" style="3" customWidth="1"/>
    <col min="8433" max="8433" width="14.5546875" style="3" customWidth="1"/>
    <col min="8434" max="8434" width="99.33203125" style="3" bestFit="1" customWidth="1"/>
    <col min="8435" max="8435" width="5.5546875" style="3" bestFit="1" customWidth="1"/>
    <col min="8436" max="8676" width="10" style="3"/>
    <col min="8677" max="8677" width="6.77734375" style="3" customWidth="1"/>
    <col min="8678" max="8678" width="5.109375" style="3" customWidth="1"/>
    <col min="8679" max="8679" width="11.6640625" style="3" bestFit="1" customWidth="1"/>
    <col min="8680" max="8680" width="18.33203125" style="3" customWidth="1"/>
    <col min="8681" max="8681" width="10" style="3"/>
    <col min="8682" max="8682" width="15.6640625" style="3" customWidth="1"/>
    <col min="8683" max="8683" width="17.77734375" style="3" customWidth="1"/>
    <col min="8684" max="8687" width="10" style="3"/>
    <col min="8688" max="8688" width="10.77734375" style="3" customWidth="1"/>
    <col min="8689" max="8689" width="14.5546875" style="3" customWidth="1"/>
    <col min="8690" max="8690" width="99.33203125" style="3" bestFit="1" customWidth="1"/>
    <col min="8691" max="8691" width="5.5546875" style="3" bestFit="1" customWidth="1"/>
    <col min="8692" max="8932" width="10" style="3"/>
    <col min="8933" max="8933" width="6.77734375" style="3" customWidth="1"/>
    <col min="8934" max="8934" width="5.109375" style="3" customWidth="1"/>
    <col min="8935" max="8935" width="11.6640625" style="3" bestFit="1" customWidth="1"/>
    <col min="8936" max="8936" width="18.33203125" style="3" customWidth="1"/>
    <col min="8937" max="8937" width="10" style="3"/>
    <col min="8938" max="8938" width="15.6640625" style="3" customWidth="1"/>
    <col min="8939" max="8939" width="17.77734375" style="3" customWidth="1"/>
    <col min="8940" max="8943" width="10" style="3"/>
    <col min="8944" max="8944" width="10.77734375" style="3" customWidth="1"/>
    <col min="8945" max="8945" width="14.5546875" style="3" customWidth="1"/>
    <col min="8946" max="8946" width="99.33203125" style="3" bestFit="1" customWidth="1"/>
    <col min="8947" max="8947" width="5.5546875" style="3" bestFit="1" customWidth="1"/>
    <col min="8948" max="9188" width="10" style="3"/>
    <col min="9189" max="9189" width="6.77734375" style="3" customWidth="1"/>
    <col min="9190" max="9190" width="5.109375" style="3" customWidth="1"/>
    <col min="9191" max="9191" width="11.6640625" style="3" bestFit="1" customWidth="1"/>
    <col min="9192" max="9192" width="18.33203125" style="3" customWidth="1"/>
    <col min="9193" max="9193" width="10" style="3"/>
    <col min="9194" max="9194" width="15.6640625" style="3" customWidth="1"/>
    <col min="9195" max="9195" width="17.77734375" style="3" customWidth="1"/>
    <col min="9196" max="9199" width="10" style="3"/>
    <col min="9200" max="9200" width="10.77734375" style="3" customWidth="1"/>
    <col min="9201" max="9201" width="14.5546875" style="3" customWidth="1"/>
    <col min="9202" max="9202" width="99.33203125" style="3" bestFit="1" customWidth="1"/>
    <col min="9203" max="9203" width="5.5546875" style="3" bestFit="1" customWidth="1"/>
    <col min="9204" max="9444" width="10" style="3"/>
    <col min="9445" max="9445" width="6.77734375" style="3" customWidth="1"/>
    <col min="9446" max="9446" width="5.109375" style="3" customWidth="1"/>
    <col min="9447" max="9447" width="11.6640625" style="3" bestFit="1" customWidth="1"/>
    <col min="9448" max="9448" width="18.33203125" style="3" customWidth="1"/>
    <col min="9449" max="9449" width="10" style="3"/>
    <col min="9450" max="9450" width="15.6640625" style="3" customWidth="1"/>
    <col min="9451" max="9451" width="17.77734375" style="3" customWidth="1"/>
    <col min="9452" max="9455" width="10" style="3"/>
    <col min="9456" max="9456" width="10.77734375" style="3" customWidth="1"/>
    <col min="9457" max="9457" width="14.5546875" style="3" customWidth="1"/>
    <col min="9458" max="9458" width="99.33203125" style="3" bestFit="1" customWidth="1"/>
    <col min="9459" max="9459" width="5.5546875" style="3" bestFit="1" customWidth="1"/>
    <col min="9460" max="9700" width="10" style="3"/>
    <col min="9701" max="9701" width="6.77734375" style="3" customWidth="1"/>
    <col min="9702" max="9702" width="5.109375" style="3" customWidth="1"/>
    <col min="9703" max="9703" width="11.6640625" style="3" bestFit="1" customWidth="1"/>
    <col min="9704" max="9704" width="18.33203125" style="3" customWidth="1"/>
    <col min="9705" max="9705" width="10" style="3"/>
    <col min="9706" max="9706" width="15.6640625" style="3" customWidth="1"/>
    <col min="9707" max="9707" width="17.77734375" style="3" customWidth="1"/>
    <col min="9708" max="9711" width="10" style="3"/>
    <col min="9712" max="9712" width="10.77734375" style="3" customWidth="1"/>
    <col min="9713" max="9713" width="14.5546875" style="3" customWidth="1"/>
    <col min="9714" max="9714" width="99.33203125" style="3" bestFit="1" customWidth="1"/>
    <col min="9715" max="9715" width="5.5546875" style="3" bestFit="1" customWidth="1"/>
    <col min="9716" max="9956" width="10" style="3"/>
    <col min="9957" max="9957" width="6.77734375" style="3" customWidth="1"/>
    <col min="9958" max="9958" width="5.109375" style="3" customWidth="1"/>
    <col min="9959" max="9959" width="11.6640625" style="3" bestFit="1" customWidth="1"/>
    <col min="9960" max="9960" width="18.33203125" style="3" customWidth="1"/>
    <col min="9961" max="9961" width="10" style="3"/>
    <col min="9962" max="9962" width="15.6640625" style="3" customWidth="1"/>
    <col min="9963" max="9963" width="17.77734375" style="3" customWidth="1"/>
    <col min="9964" max="9967" width="10" style="3"/>
    <col min="9968" max="9968" width="10.77734375" style="3" customWidth="1"/>
    <col min="9969" max="9969" width="14.5546875" style="3" customWidth="1"/>
    <col min="9970" max="9970" width="99.33203125" style="3" bestFit="1" customWidth="1"/>
    <col min="9971" max="9971" width="5.5546875" style="3" bestFit="1" customWidth="1"/>
    <col min="9972" max="10212" width="10" style="3"/>
    <col min="10213" max="10213" width="6.77734375" style="3" customWidth="1"/>
    <col min="10214" max="10214" width="5.109375" style="3" customWidth="1"/>
    <col min="10215" max="10215" width="11.6640625" style="3" bestFit="1" customWidth="1"/>
    <col min="10216" max="10216" width="18.33203125" style="3" customWidth="1"/>
    <col min="10217" max="10217" width="10" style="3"/>
    <col min="10218" max="10218" width="15.6640625" style="3" customWidth="1"/>
    <col min="10219" max="10219" width="17.77734375" style="3" customWidth="1"/>
    <col min="10220" max="10223" width="10" style="3"/>
    <col min="10224" max="10224" width="10.77734375" style="3" customWidth="1"/>
    <col min="10225" max="10225" width="14.5546875" style="3" customWidth="1"/>
    <col min="10226" max="10226" width="99.33203125" style="3" bestFit="1" customWidth="1"/>
    <col min="10227" max="10227" width="5.5546875" style="3" bestFit="1" customWidth="1"/>
    <col min="10228" max="10468" width="10" style="3"/>
    <col min="10469" max="10469" width="6.77734375" style="3" customWidth="1"/>
    <col min="10470" max="10470" width="5.109375" style="3" customWidth="1"/>
    <col min="10471" max="10471" width="11.6640625" style="3" bestFit="1" customWidth="1"/>
    <col min="10472" max="10472" width="18.33203125" style="3" customWidth="1"/>
    <col min="10473" max="10473" width="10" style="3"/>
    <col min="10474" max="10474" width="15.6640625" style="3" customWidth="1"/>
    <col min="10475" max="10475" width="17.77734375" style="3" customWidth="1"/>
    <col min="10476" max="10479" width="10" style="3"/>
    <col min="10480" max="10480" width="10.77734375" style="3" customWidth="1"/>
    <col min="10481" max="10481" width="14.5546875" style="3" customWidth="1"/>
    <col min="10482" max="10482" width="99.33203125" style="3" bestFit="1" customWidth="1"/>
    <col min="10483" max="10483" width="5.5546875" style="3" bestFit="1" customWidth="1"/>
    <col min="10484" max="10724" width="10" style="3"/>
    <col min="10725" max="10725" width="6.77734375" style="3" customWidth="1"/>
    <col min="10726" max="10726" width="5.109375" style="3" customWidth="1"/>
    <col min="10727" max="10727" width="11.6640625" style="3" bestFit="1" customWidth="1"/>
    <col min="10728" max="10728" width="18.33203125" style="3" customWidth="1"/>
    <col min="10729" max="10729" width="10" style="3"/>
    <col min="10730" max="10730" width="15.6640625" style="3" customWidth="1"/>
    <col min="10731" max="10731" width="17.77734375" style="3" customWidth="1"/>
    <col min="10732" max="10735" width="10" style="3"/>
    <col min="10736" max="10736" width="10.77734375" style="3" customWidth="1"/>
    <col min="10737" max="10737" width="14.5546875" style="3" customWidth="1"/>
    <col min="10738" max="10738" width="99.33203125" style="3" bestFit="1" customWidth="1"/>
    <col min="10739" max="10739" width="5.5546875" style="3" bestFit="1" customWidth="1"/>
    <col min="10740" max="10980" width="10" style="3"/>
    <col min="10981" max="10981" width="6.77734375" style="3" customWidth="1"/>
    <col min="10982" max="10982" width="5.109375" style="3" customWidth="1"/>
    <col min="10983" max="10983" width="11.6640625" style="3" bestFit="1" customWidth="1"/>
    <col min="10984" max="10984" width="18.33203125" style="3" customWidth="1"/>
    <col min="10985" max="10985" width="10" style="3"/>
    <col min="10986" max="10986" width="15.6640625" style="3" customWidth="1"/>
    <col min="10987" max="10987" width="17.77734375" style="3" customWidth="1"/>
    <col min="10988" max="10991" width="10" style="3"/>
    <col min="10992" max="10992" width="10.77734375" style="3" customWidth="1"/>
    <col min="10993" max="10993" width="14.5546875" style="3" customWidth="1"/>
    <col min="10994" max="10994" width="99.33203125" style="3" bestFit="1" customWidth="1"/>
    <col min="10995" max="10995" width="5.5546875" style="3" bestFit="1" customWidth="1"/>
    <col min="10996" max="11236" width="10" style="3"/>
    <col min="11237" max="11237" width="6.77734375" style="3" customWidth="1"/>
    <col min="11238" max="11238" width="5.109375" style="3" customWidth="1"/>
    <col min="11239" max="11239" width="11.6640625" style="3" bestFit="1" customWidth="1"/>
    <col min="11240" max="11240" width="18.33203125" style="3" customWidth="1"/>
    <col min="11241" max="11241" width="10" style="3"/>
    <col min="11242" max="11242" width="15.6640625" style="3" customWidth="1"/>
    <col min="11243" max="11243" width="17.77734375" style="3" customWidth="1"/>
    <col min="11244" max="11247" width="10" style="3"/>
    <col min="11248" max="11248" width="10.77734375" style="3" customWidth="1"/>
    <col min="11249" max="11249" width="14.5546875" style="3" customWidth="1"/>
    <col min="11250" max="11250" width="99.33203125" style="3" bestFit="1" customWidth="1"/>
    <col min="11251" max="11251" width="5.5546875" style="3" bestFit="1" customWidth="1"/>
    <col min="11252" max="11492" width="10" style="3"/>
    <col min="11493" max="11493" width="6.77734375" style="3" customWidth="1"/>
    <col min="11494" max="11494" width="5.109375" style="3" customWidth="1"/>
    <col min="11495" max="11495" width="11.6640625" style="3" bestFit="1" customWidth="1"/>
    <col min="11496" max="11496" width="18.33203125" style="3" customWidth="1"/>
    <col min="11497" max="11497" width="10" style="3"/>
    <col min="11498" max="11498" width="15.6640625" style="3" customWidth="1"/>
    <col min="11499" max="11499" width="17.77734375" style="3" customWidth="1"/>
    <col min="11500" max="11503" width="10" style="3"/>
    <col min="11504" max="11504" width="10.77734375" style="3" customWidth="1"/>
    <col min="11505" max="11505" width="14.5546875" style="3" customWidth="1"/>
    <col min="11506" max="11506" width="99.33203125" style="3" bestFit="1" customWidth="1"/>
    <col min="11507" max="11507" width="5.5546875" style="3" bestFit="1" customWidth="1"/>
    <col min="11508" max="11748" width="10" style="3"/>
    <col min="11749" max="11749" width="6.77734375" style="3" customWidth="1"/>
    <col min="11750" max="11750" width="5.109375" style="3" customWidth="1"/>
    <col min="11751" max="11751" width="11.6640625" style="3" bestFit="1" customWidth="1"/>
    <col min="11752" max="11752" width="18.33203125" style="3" customWidth="1"/>
    <col min="11753" max="11753" width="10" style="3"/>
    <col min="11754" max="11754" width="15.6640625" style="3" customWidth="1"/>
    <col min="11755" max="11755" width="17.77734375" style="3" customWidth="1"/>
    <col min="11756" max="11759" width="10" style="3"/>
    <col min="11760" max="11760" width="10.77734375" style="3" customWidth="1"/>
    <col min="11761" max="11761" width="14.5546875" style="3" customWidth="1"/>
    <col min="11762" max="11762" width="99.33203125" style="3" bestFit="1" customWidth="1"/>
    <col min="11763" max="11763" width="5.5546875" style="3" bestFit="1" customWidth="1"/>
    <col min="11764" max="12004" width="10" style="3"/>
    <col min="12005" max="12005" width="6.77734375" style="3" customWidth="1"/>
    <col min="12006" max="12006" width="5.109375" style="3" customWidth="1"/>
    <col min="12007" max="12007" width="11.6640625" style="3" bestFit="1" customWidth="1"/>
    <col min="12008" max="12008" width="18.33203125" style="3" customWidth="1"/>
    <col min="12009" max="12009" width="10" style="3"/>
    <col min="12010" max="12010" width="15.6640625" style="3" customWidth="1"/>
    <col min="12011" max="12011" width="17.77734375" style="3" customWidth="1"/>
    <col min="12012" max="12015" width="10" style="3"/>
    <col min="12016" max="12016" width="10.77734375" style="3" customWidth="1"/>
    <col min="12017" max="12017" width="14.5546875" style="3" customWidth="1"/>
    <col min="12018" max="12018" width="99.33203125" style="3" bestFit="1" customWidth="1"/>
    <col min="12019" max="12019" width="5.5546875" style="3" bestFit="1" customWidth="1"/>
    <col min="12020" max="12260" width="10" style="3"/>
    <col min="12261" max="12261" width="6.77734375" style="3" customWidth="1"/>
    <col min="12262" max="12262" width="5.109375" style="3" customWidth="1"/>
    <col min="12263" max="12263" width="11.6640625" style="3" bestFit="1" customWidth="1"/>
    <col min="12264" max="12264" width="18.33203125" style="3" customWidth="1"/>
    <col min="12265" max="12265" width="10" style="3"/>
    <col min="12266" max="12266" width="15.6640625" style="3" customWidth="1"/>
    <col min="12267" max="12267" width="17.77734375" style="3" customWidth="1"/>
    <col min="12268" max="12271" width="10" style="3"/>
    <col min="12272" max="12272" width="10.77734375" style="3" customWidth="1"/>
    <col min="12273" max="12273" width="14.5546875" style="3" customWidth="1"/>
    <col min="12274" max="12274" width="99.33203125" style="3" bestFit="1" customWidth="1"/>
    <col min="12275" max="12275" width="5.5546875" style="3" bestFit="1" customWidth="1"/>
    <col min="12276" max="12516" width="10" style="3"/>
    <col min="12517" max="12517" width="6.77734375" style="3" customWidth="1"/>
    <col min="12518" max="12518" width="5.109375" style="3" customWidth="1"/>
    <col min="12519" max="12519" width="11.6640625" style="3" bestFit="1" customWidth="1"/>
    <col min="12520" max="12520" width="18.33203125" style="3" customWidth="1"/>
    <col min="12521" max="12521" width="10" style="3"/>
    <col min="12522" max="12522" width="15.6640625" style="3" customWidth="1"/>
    <col min="12523" max="12523" width="17.77734375" style="3" customWidth="1"/>
    <col min="12524" max="12527" width="10" style="3"/>
    <col min="12528" max="12528" width="10.77734375" style="3" customWidth="1"/>
    <col min="12529" max="12529" width="14.5546875" style="3" customWidth="1"/>
    <col min="12530" max="12530" width="99.33203125" style="3" bestFit="1" customWidth="1"/>
    <col min="12531" max="12531" width="5.5546875" style="3" bestFit="1" customWidth="1"/>
    <col min="12532" max="12772" width="10" style="3"/>
    <col min="12773" max="12773" width="6.77734375" style="3" customWidth="1"/>
    <col min="12774" max="12774" width="5.109375" style="3" customWidth="1"/>
    <col min="12775" max="12775" width="11.6640625" style="3" bestFit="1" customWidth="1"/>
    <col min="12776" max="12776" width="18.33203125" style="3" customWidth="1"/>
    <col min="12777" max="12777" width="10" style="3"/>
    <col min="12778" max="12778" width="15.6640625" style="3" customWidth="1"/>
    <col min="12779" max="12779" width="17.77734375" style="3" customWidth="1"/>
    <col min="12780" max="12783" width="10" style="3"/>
    <col min="12784" max="12784" width="10.77734375" style="3" customWidth="1"/>
    <col min="12785" max="12785" width="14.5546875" style="3" customWidth="1"/>
    <col min="12786" max="12786" width="99.33203125" style="3" bestFit="1" customWidth="1"/>
    <col min="12787" max="12787" width="5.5546875" style="3" bestFit="1" customWidth="1"/>
    <col min="12788" max="13028" width="10" style="3"/>
    <col min="13029" max="13029" width="6.77734375" style="3" customWidth="1"/>
    <col min="13030" max="13030" width="5.109375" style="3" customWidth="1"/>
    <col min="13031" max="13031" width="11.6640625" style="3" bestFit="1" customWidth="1"/>
    <col min="13032" max="13032" width="18.33203125" style="3" customWidth="1"/>
    <col min="13033" max="13033" width="10" style="3"/>
    <col min="13034" max="13034" width="15.6640625" style="3" customWidth="1"/>
    <col min="13035" max="13035" width="17.77734375" style="3" customWidth="1"/>
    <col min="13036" max="13039" width="10" style="3"/>
    <col min="13040" max="13040" width="10.77734375" style="3" customWidth="1"/>
    <col min="13041" max="13041" width="14.5546875" style="3" customWidth="1"/>
    <col min="13042" max="13042" width="99.33203125" style="3" bestFit="1" customWidth="1"/>
    <col min="13043" max="13043" width="5.5546875" style="3" bestFit="1" customWidth="1"/>
    <col min="13044" max="13284" width="10" style="3"/>
    <col min="13285" max="13285" width="6.77734375" style="3" customWidth="1"/>
    <col min="13286" max="13286" width="5.109375" style="3" customWidth="1"/>
    <col min="13287" max="13287" width="11.6640625" style="3" bestFit="1" customWidth="1"/>
    <col min="13288" max="13288" width="18.33203125" style="3" customWidth="1"/>
    <col min="13289" max="13289" width="10" style="3"/>
    <col min="13290" max="13290" width="15.6640625" style="3" customWidth="1"/>
    <col min="13291" max="13291" width="17.77734375" style="3" customWidth="1"/>
    <col min="13292" max="13295" width="10" style="3"/>
    <col min="13296" max="13296" width="10.77734375" style="3" customWidth="1"/>
    <col min="13297" max="13297" width="14.5546875" style="3" customWidth="1"/>
    <col min="13298" max="13298" width="99.33203125" style="3" bestFit="1" customWidth="1"/>
    <col min="13299" max="13299" width="5.5546875" style="3" bestFit="1" customWidth="1"/>
    <col min="13300" max="13540" width="10" style="3"/>
    <col min="13541" max="13541" width="6.77734375" style="3" customWidth="1"/>
    <col min="13542" max="13542" width="5.109375" style="3" customWidth="1"/>
    <col min="13543" max="13543" width="11.6640625" style="3" bestFit="1" customWidth="1"/>
    <col min="13544" max="13544" width="18.33203125" style="3" customWidth="1"/>
    <col min="13545" max="13545" width="10" style="3"/>
    <col min="13546" max="13546" width="15.6640625" style="3" customWidth="1"/>
    <col min="13547" max="13547" width="17.77734375" style="3" customWidth="1"/>
    <col min="13548" max="13551" width="10" style="3"/>
    <col min="13552" max="13552" width="10.77734375" style="3" customWidth="1"/>
    <col min="13553" max="13553" width="14.5546875" style="3" customWidth="1"/>
    <col min="13554" max="13554" width="99.33203125" style="3" bestFit="1" customWidth="1"/>
    <col min="13555" max="13555" width="5.5546875" style="3" bestFit="1" customWidth="1"/>
    <col min="13556" max="13796" width="10" style="3"/>
    <col min="13797" max="13797" width="6.77734375" style="3" customWidth="1"/>
    <col min="13798" max="13798" width="5.109375" style="3" customWidth="1"/>
    <col min="13799" max="13799" width="11.6640625" style="3" bestFit="1" customWidth="1"/>
    <col min="13800" max="13800" width="18.33203125" style="3" customWidth="1"/>
    <col min="13801" max="13801" width="10" style="3"/>
    <col min="13802" max="13802" width="15.6640625" style="3" customWidth="1"/>
    <col min="13803" max="13803" width="17.77734375" style="3" customWidth="1"/>
    <col min="13804" max="13807" width="10" style="3"/>
    <col min="13808" max="13808" width="10.77734375" style="3" customWidth="1"/>
    <col min="13809" max="13809" width="14.5546875" style="3" customWidth="1"/>
    <col min="13810" max="13810" width="99.33203125" style="3" bestFit="1" customWidth="1"/>
    <col min="13811" max="13811" width="5.5546875" style="3" bestFit="1" customWidth="1"/>
    <col min="13812" max="14052" width="10" style="3"/>
    <col min="14053" max="14053" width="6.77734375" style="3" customWidth="1"/>
    <col min="14054" max="14054" width="5.109375" style="3" customWidth="1"/>
    <col min="14055" max="14055" width="11.6640625" style="3" bestFit="1" customWidth="1"/>
    <col min="14056" max="14056" width="18.33203125" style="3" customWidth="1"/>
    <col min="14057" max="14057" width="10" style="3"/>
    <col min="14058" max="14058" width="15.6640625" style="3" customWidth="1"/>
    <col min="14059" max="14059" width="17.77734375" style="3" customWidth="1"/>
    <col min="14060" max="14063" width="10" style="3"/>
    <col min="14064" max="14064" width="10.77734375" style="3" customWidth="1"/>
    <col min="14065" max="14065" width="14.5546875" style="3" customWidth="1"/>
    <col min="14066" max="14066" width="99.33203125" style="3" bestFit="1" customWidth="1"/>
    <col min="14067" max="14067" width="5.5546875" style="3" bestFit="1" customWidth="1"/>
    <col min="14068" max="14308" width="10" style="3"/>
    <col min="14309" max="14309" width="6.77734375" style="3" customWidth="1"/>
    <col min="14310" max="14310" width="5.109375" style="3" customWidth="1"/>
    <col min="14311" max="14311" width="11.6640625" style="3" bestFit="1" customWidth="1"/>
    <col min="14312" max="14312" width="18.33203125" style="3" customWidth="1"/>
    <col min="14313" max="14313" width="10" style="3"/>
    <col min="14314" max="14314" width="15.6640625" style="3" customWidth="1"/>
    <col min="14315" max="14315" width="17.77734375" style="3" customWidth="1"/>
    <col min="14316" max="14319" width="10" style="3"/>
    <col min="14320" max="14320" width="10.77734375" style="3" customWidth="1"/>
    <col min="14321" max="14321" width="14.5546875" style="3" customWidth="1"/>
    <col min="14322" max="14322" width="99.33203125" style="3" bestFit="1" customWidth="1"/>
    <col min="14323" max="14323" width="5.5546875" style="3" bestFit="1" customWidth="1"/>
    <col min="14324" max="14564" width="10" style="3"/>
    <col min="14565" max="14565" width="6.77734375" style="3" customWidth="1"/>
    <col min="14566" max="14566" width="5.109375" style="3" customWidth="1"/>
    <col min="14567" max="14567" width="11.6640625" style="3" bestFit="1" customWidth="1"/>
    <col min="14568" max="14568" width="18.33203125" style="3" customWidth="1"/>
    <col min="14569" max="14569" width="10" style="3"/>
    <col min="14570" max="14570" width="15.6640625" style="3" customWidth="1"/>
    <col min="14571" max="14571" width="17.77734375" style="3" customWidth="1"/>
    <col min="14572" max="14575" width="10" style="3"/>
    <col min="14576" max="14576" width="10.77734375" style="3" customWidth="1"/>
    <col min="14577" max="14577" width="14.5546875" style="3" customWidth="1"/>
    <col min="14578" max="14578" width="99.33203125" style="3" bestFit="1" customWidth="1"/>
    <col min="14579" max="14579" width="5.5546875" style="3" bestFit="1" customWidth="1"/>
    <col min="14580" max="14820" width="10" style="3"/>
    <col min="14821" max="14821" width="6.77734375" style="3" customWidth="1"/>
    <col min="14822" max="14822" width="5.109375" style="3" customWidth="1"/>
    <col min="14823" max="14823" width="11.6640625" style="3" bestFit="1" customWidth="1"/>
    <col min="14824" max="14824" width="18.33203125" style="3" customWidth="1"/>
    <col min="14825" max="14825" width="10" style="3"/>
    <col min="14826" max="14826" width="15.6640625" style="3" customWidth="1"/>
    <col min="14827" max="14827" width="17.77734375" style="3" customWidth="1"/>
    <col min="14828" max="14831" width="10" style="3"/>
    <col min="14832" max="14832" width="10.77734375" style="3" customWidth="1"/>
    <col min="14833" max="14833" width="14.5546875" style="3" customWidth="1"/>
    <col min="14834" max="14834" width="99.33203125" style="3" bestFit="1" customWidth="1"/>
    <col min="14835" max="14835" width="5.5546875" style="3" bestFit="1" customWidth="1"/>
    <col min="14836" max="15076" width="10" style="3"/>
    <col min="15077" max="15077" width="6.77734375" style="3" customWidth="1"/>
    <col min="15078" max="15078" width="5.109375" style="3" customWidth="1"/>
    <col min="15079" max="15079" width="11.6640625" style="3" bestFit="1" customWidth="1"/>
    <col min="15080" max="15080" width="18.33203125" style="3" customWidth="1"/>
    <col min="15081" max="15081" width="10" style="3"/>
    <col min="15082" max="15082" width="15.6640625" style="3" customWidth="1"/>
    <col min="15083" max="15083" width="17.77734375" style="3" customWidth="1"/>
    <col min="15084" max="15087" width="10" style="3"/>
    <col min="15088" max="15088" width="10.77734375" style="3" customWidth="1"/>
    <col min="15089" max="15089" width="14.5546875" style="3" customWidth="1"/>
    <col min="15090" max="15090" width="99.33203125" style="3" bestFit="1" customWidth="1"/>
    <col min="15091" max="15091" width="5.5546875" style="3" bestFit="1" customWidth="1"/>
    <col min="15092" max="15332" width="10" style="3"/>
    <col min="15333" max="15333" width="6.77734375" style="3" customWidth="1"/>
    <col min="15334" max="15334" width="5.109375" style="3" customWidth="1"/>
    <col min="15335" max="15335" width="11.6640625" style="3" bestFit="1" customWidth="1"/>
    <col min="15336" max="15336" width="18.33203125" style="3" customWidth="1"/>
    <col min="15337" max="15337" width="10" style="3"/>
    <col min="15338" max="15338" width="15.6640625" style="3" customWidth="1"/>
    <col min="15339" max="15339" width="17.77734375" style="3" customWidth="1"/>
    <col min="15340" max="15343" width="10" style="3"/>
    <col min="15344" max="15344" width="10.77734375" style="3" customWidth="1"/>
    <col min="15345" max="15345" width="14.5546875" style="3" customWidth="1"/>
    <col min="15346" max="15346" width="99.33203125" style="3" bestFit="1" customWidth="1"/>
    <col min="15347" max="15347" width="5.5546875" style="3" bestFit="1" customWidth="1"/>
    <col min="15348" max="15588" width="10" style="3"/>
    <col min="15589" max="15589" width="6.77734375" style="3" customWidth="1"/>
    <col min="15590" max="15590" width="5.109375" style="3" customWidth="1"/>
    <col min="15591" max="15591" width="11.6640625" style="3" bestFit="1" customWidth="1"/>
    <col min="15592" max="15592" width="18.33203125" style="3" customWidth="1"/>
    <col min="15593" max="15593" width="10" style="3"/>
    <col min="15594" max="15594" width="15.6640625" style="3" customWidth="1"/>
    <col min="15595" max="15595" width="17.77734375" style="3" customWidth="1"/>
    <col min="15596" max="15599" width="10" style="3"/>
    <col min="15600" max="15600" width="10.77734375" style="3" customWidth="1"/>
    <col min="15601" max="15601" width="14.5546875" style="3" customWidth="1"/>
    <col min="15602" max="15602" width="99.33203125" style="3" bestFit="1" customWidth="1"/>
    <col min="15603" max="15603" width="5.5546875" style="3" bestFit="1" customWidth="1"/>
    <col min="15604" max="15844" width="10" style="3"/>
    <col min="15845" max="15845" width="6.77734375" style="3" customWidth="1"/>
    <col min="15846" max="15846" width="5.109375" style="3" customWidth="1"/>
    <col min="15847" max="15847" width="11.6640625" style="3" bestFit="1" customWidth="1"/>
    <col min="15848" max="15848" width="18.33203125" style="3" customWidth="1"/>
    <col min="15849" max="15849" width="10" style="3"/>
    <col min="15850" max="15850" width="15.6640625" style="3" customWidth="1"/>
    <col min="15851" max="15851" width="17.77734375" style="3" customWidth="1"/>
    <col min="15852" max="15855" width="10" style="3"/>
    <col min="15856" max="15856" width="10.77734375" style="3" customWidth="1"/>
    <col min="15857" max="15857" width="14.5546875" style="3" customWidth="1"/>
    <col min="15858" max="15858" width="99.33203125" style="3" bestFit="1" customWidth="1"/>
    <col min="15859" max="15859" width="5.5546875" style="3" bestFit="1" customWidth="1"/>
    <col min="15860" max="16100" width="10" style="3"/>
    <col min="16101" max="16101" width="6.77734375" style="3" customWidth="1"/>
    <col min="16102" max="16102" width="5.109375" style="3" customWidth="1"/>
    <col min="16103" max="16103" width="11.6640625" style="3" bestFit="1" customWidth="1"/>
    <col min="16104" max="16104" width="18.33203125" style="3" customWidth="1"/>
    <col min="16105" max="16105" width="10" style="3"/>
    <col min="16106" max="16106" width="15.6640625" style="3" customWidth="1"/>
    <col min="16107" max="16107" width="17.77734375" style="3" customWidth="1"/>
    <col min="16108" max="16111" width="10" style="3"/>
    <col min="16112" max="16112" width="10.77734375" style="3" customWidth="1"/>
    <col min="16113" max="16113" width="14.5546875" style="3" customWidth="1"/>
    <col min="16114" max="16114" width="99.33203125" style="3" bestFit="1" customWidth="1"/>
    <col min="16115" max="16115" width="5.5546875" style="3" bestFit="1" customWidth="1"/>
    <col min="16116" max="16384" width="10" style="3"/>
  </cols>
  <sheetData>
    <row r="1" spans="1:13" s="2" customFormat="1" ht="16.5" customHeight="1">
      <c r="A1" s="86" t="s">
        <v>37</v>
      </c>
      <c r="B1" s="86"/>
      <c r="C1" s="86"/>
      <c r="D1" s="1"/>
      <c r="E1" s="1"/>
      <c r="F1" s="1"/>
      <c r="G1" s="1"/>
      <c r="H1" s="1"/>
      <c r="I1" s="1"/>
      <c r="J1" s="1"/>
      <c r="K1" s="1"/>
      <c r="L1" s="1"/>
    </row>
    <row r="2" spans="1:13" ht="21" customHeight="1">
      <c r="A2" s="87" t="s">
        <v>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</row>
    <row r="3" spans="1:13" ht="23.1" customHeight="1" thickBot="1">
      <c r="A3" s="88" t="s">
        <v>30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</row>
    <row r="4" spans="1:13" s="4" customFormat="1" ht="15.6" customHeight="1" thickBot="1">
      <c r="A4" s="89" t="s">
        <v>1</v>
      </c>
      <c r="B4" s="89"/>
      <c r="C4" s="82" t="s">
        <v>47</v>
      </c>
      <c r="D4" s="82"/>
      <c r="E4" s="82"/>
      <c r="F4" s="82"/>
      <c r="G4" s="82"/>
      <c r="H4" s="82"/>
      <c r="I4" s="82"/>
      <c r="J4" s="82"/>
      <c r="K4" s="82"/>
      <c r="L4" s="82"/>
    </row>
    <row r="5" spans="1:13" s="4" customFormat="1" ht="15.6" customHeight="1" thickBot="1">
      <c r="A5" s="75" t="s">
        <v>2</v>
      </c>
      <c r="B5" s="75"/>
      <c r="C5" s="67" t="s">
        <v>43</v>
      </c>
      <c r="D5" s="67"/>
      <c r="E5" s="73"/>
      <c r="F5" s="73"/>
      <c r="G5" s="17" t="s">
        <v>3</v>
      </c>
      <c r="H5" s="82" t="s">
        <v>48</v>
      </c>
      <c r="I5" s="82"/>
      <c r="J5" s="82"/>
      <c r="K5" s="82"/>
      <c r="L5" s="82"/>
    </row>
    <row r="6" spans="1:13" s="4" customFormat="1" ht="15.6" customHeight="1" thickBot="1">
      <c r="A6" s="70" t="s">
        <v>38</v>
      </c>
      <c r="B6" s="71"/>
      <c r="C6" s="67"/>
      <c r="D6" s="67"/>
      <c r="E6" s="21" t="s">
        <v>4</v>
      </c>
      <c r="F6" s="19" t="s">
        <v>5</v>
      </c>
      <c r="G6" s="17" t="s">
        <v>6</v>
      </c>
      <c r="H6" s="67" t="s">
        <v>7</v>
      </c>
      <c r="I6" s="67"/>
      <c r="J6" s="82" t="s">
        <v>8</v>
      </c>
      <c r="K6" s="82"/>
      <c r="L6" s="17" t="s">
        <v>9</v>
      </c>
    </row>
    <row r="7" spans="1:13" s="4" customFormat="1" ht="15.6" customHeight="1" thickBot="1">
      <c r="A7" s="72"/>
      <c r="B7" s="73"/>
      <c r="C7" s="84" t="s">
        <v>10</v>
      </c>
      <c r="D7" s="84"/>
      <c r="E7" s="8">
        <f>SUM(E8:E10)</f>
        <v>90.9</v>
      </c>
      <c r="F7" s="8">
        <f>SUM(F8:F10)</f>
        <v>69.137200000000007</v>
      </c>
      <c r="G7" s="8">
        <f>SUM(G8:G10)</f>
        <v>69.137200000000007</v>
      </c>
      <c r="H7" s="67">
        <v>10</v>
      </c>
      <c r="I7" s="67"/>
      <c r="J7" s="96">
        <f>G7/F7</f>
        <v>1</v>
      </c>
      <c r="K7" s="96"/>
      <c r="L7" s="27">
        <f>H7*J7</f>
        <v>10</v>
      </c>
      <c r="M7" s="10">
        <f>G7-F7</f>
        <v>0</v>
      </c>
    </row>
    <row r="8" spans="1:13" s="4" customFormat="1" ht="15.6" customHeight="1" thickBot="1">
      <c r="A8" s="72"/>
      <c r="B8" s="73"/>
      <c r="C8" s="67" t="s">
        <v>31</v>
      </c>
      <c r="D8" s="67"/>
      <c r="E8" s="8">
        <v>90.9</v>
      </c>
      <c r="F8" s="8">
        <f>691372/10000</f>
        <v>69.137200000000007</v>
      </c>
      <c r="G8" s="8">
        <f>F8</f>
        <v>69.137200000000007</v>
      </c>
      <c r="H8" s="67" t="s">
        <v>46</v>
      </c>
      <c r="I8" s="67"/>
      <c r="J8" s="90"/>
      <c r="K8" s="90"/>
      <c r="L8" s="17" t="s">
        <v>11</v>
      </c>
    </row>
    <row r="9" spans="1:13" s="4" customFormat="1" ht="15.6" customHeight="1" thickBot="1">
      <c r="A9" s="72"/>
      <c r="B9" s="73"/>
      <c r="C9" s="67" t="s">
        <v>32</v>
      </c>
      <c r="D9" s="67"/>
      <c r="E9" s="18"/>
      <c r="F9" s="8"/>
      <c r="G9" s="8"/>
      <c r="H9" s="67" t="s">
        <v>11</v>
      </c>
      <c r="I9" s="67"/>
      <c r="J9" s="67"/>
      <c r="K9" s="67"/>
      <c r="L9" s="17" t="s">
        <v>11</v>
      </c>
    </row>
    <row r="10" spans="1:13" s="4" customFormat="1" ht="15" customHeight="1" thickBot="1">
      <c r="A10" s="72"/>
      <c r="B10" s="73"/>
      <c r="C10" s="73" t="s">
        <v>33</v>
      </c>
      <c r="D10" s="73"/>
      <c r="E10" s="16"/>
      <c r="F10" s="8"/>
      <c r="G10" s="8"/>
      <c r="H10" s="67" t="s">
        <v>11</v>
      </c>
      <c r="I10" s="67"/>
      <c r="J10" s="67"/>
      <c r="K10" s="67"/>
      <c r="L10" s="17" t="s">
        <v>11</v>
      </c>
    </row>
    <row r="11" spans="1:13" s="4" customFormat="1" ht="19.5" customHeight="1" thickBot="1">
      <c r="A11" s="68" t="s">
        <v>12</v>
      </c>
      <c r="B11" s="82" t="s">
        <v>13</v>
      </c>
      <c r="C11" s="82"/>
      <c r="D11" s="82"/>
      <c r="E11" s="82"/>
      <c r="F11" s="82"/>
      <c r="G11" s="67" t="s">
        <v>14</v>
      </c>
      <c r="H11" s="67"/>
      <c r="I11" s="67"/>
      <c r="J11" s="67"/>
      <c r="K11" s="67"/>
      <c r="L11" s="67"/>
    </row>
    <row r="12" spans="1:13" s="4" customFormat="1" ht="81.599999999999994" customHeight="1" thickBot="1">
      <c r="A12" s="69"/>
      <c r="B12" s="80" t="s">
        <v>49</v>
      </c>
      <c r="C12" s="80"/>
      <c r="D12" s="80"/>
      <c r="E12" s="80"/>
      <c r="F12" s="80"/>
      <c r="G12" s="80" t="s">
        <v>158</v>
      </c>
      <c r="H12" s="80"/>
      <c r="I12" s="80"/>
      <c r="J12" s="80"/>
      <c r="K12" s="80"/>
      <c r="L12" s="80"/>
    </row>
    <row r="13" spans="1:13" s="4" customFormat="1" ht="13.5" customHeight="1" thickBot="1">
      <c r="A13" s="74" t="s">
        <v>68</v>
      </c>
      <c r="B13" s="75" t="s">
        <v>15</v>
      </c>
      <c r="C13" s="67" t="s">
        <v>16</v>
      </c>
      <c r="D13" s="67" t="s">
        <v>17</v>
      </c>
      <c r="E13" s="67"/>
      <c r="F13" s="16" t="s">
        <v>18</v>
      </c>
      <c r="G13" s="16" t="s">
        <v>20</v>
      </c>
      <c r="H13" s="67" t="s">
        <v>7</v>
      </c>
      <c r="I13" s="67" t="s">
        <v>9</v>
      </c>
      <c r="J13" s="67"/>
      <c r="K13" s="82" t="s">
        <v>22</v>
      </c>
      <c r="L13" s="82"/>
    </row>
    <row r="14" spans="1:13" s="4" customFormat="1" ht="14.1" customHeight="1" thickBot="1">
      <c r="A14" s="73"/>
      <c r="B14" s="75"/>
      <c r="C14" s="67"/>
      <c r="D14" s="82"/>
      <c r="E14" s="82"/>
      <c r="F14" s="17" t="s">
        <v>19</v>
      </c>
      <c r="G14" s="17" t="s">
        <v>21</v>
      </c>
      <c r="H14" s="67"/>
      <c r="I14" s="67"/>
      <c r="J14" s="67"/>
      <c r="K14" s="82"/>
      <c r="L14" s="82"/>
    </row>
    <row r="15" spans="1:13" s="4" customFormat="1" thickBot="1">
      <c r="A15" s="73"/>
      <c r="B15" s="75" t="s">
        <v>39</v>
      </c>
      <c r="C15" s="67" t="s">
        <v>23</v>
      </c>
      <c r="D15" s="64" t="s">
        <v>127</v>
      </c>
      <c r="E15" s="65"/>
      <c r="F15" s="28">
        <v>1</v>
      </c>
      <c r="G15" s="28">
        <v>1</v>
      </c>
      <c r="H15" s="9">
        <v>2</v>
      </c>
      <c r="I15" s="66">
        <f>H15</f>
        <v>2</v>
      </c>
      <c r="J15" s="67"/>
      <c r="K15" s="67"/>
      <c r="L15" s="67"/>
    </row>
    <row r="16" spans="1:13" s="4" customFormat="1" thickBot="1">
      <c r="A16" s="73"/>
      <c r="B16" s="75"/>
      <c r="C16" s="67"/>
      <c r="D16" s="64" t="s">
        <v>128</v>
      </c>
      <c r="E16" s="65"/>
      <c r="F16" s="28">
        <v>1</v>
      </c>
      <c r="G16" s="28">
        <v>1</v>
      </c>
      <c r="H16" s="9">
        <v>2</v>
      </c>
      <c r="I16" s="66">
        <f t="shared" ref="I16:I17" si="0">H16</f>
        <v>2</v>
      </c>
      <c r="J16" s="67"/>
      <c r="K16" s="67"/>
      <c r="L16" s="67"/>
    </row>
    <row r="17" spans="1:15" s="4" customFormat="1" thickBot="1">
      <c r="A17" s="73"/>
      <c r="B17" s="75"/>
      <c r="C17" s="67"/>
      <c r="D17" s="64" t="s">
        <v>129</v>
      </c>
      <c r="E17" s="65"/>
      <c r="F17" s="22" t="s">
        <v>132</v>
      </c>
      <c r="G17" s="22" t="s">
        <v>146</v>
      </c>
      <c r="H17" s="9">
        <v>2</v>
      </c>
      <c r="I17" s="93">
        <f t="shared" si="0"/>
        <v>2</v>
      </c>
      <c r="J17" s="94"/>
      <c r="K17" s="95"/>
      <c r="L17" s="82"/>
    </row>
    <row r="18" spans="1:15" s="4" customFormat="1" thickBot="1">
      <c r="A18" s="73"/>
      <c r="B18" s="75"/>
      <c r="C18" s="67"/>
      <c r="D18" s="64" t="s">
        <v>130</v>
      </c>
      <c r="E18" s="65"/>
      <c r="F18" s="22" t="s">
        <v>132</v>
      </c>
      <c r="G18" s="31" t="s">
        <v>145</v>
      </c>
      <c r="H18" s="9">
        <v>2</v>
      </c>
      <c r="I18" s="93">
        <f t="shared" ref="I18" si="1">H18</f>
        <v>2</v>
      </c>
      <c r="J18" s="94"/>
      <c r="K18" s="95"/>
      <c r="L18" s="82"/>
    </row>
    <row r="19" spans="1:15" s="4" customFormat="1" thickBot="1">
      <c r="A19" s="73"/>
      <c r="B19" s="75"/>
      <c r="C19" s="67"/>
      <c r="D19" s="64" t="s">
        <v>131</v>
      </c>
      <c r="E19" s="65"/>
      <c r="F19" s="17" t="s">
        <v>133</v>
      </c>
      <c r="G19" s="31" t="s">
        <v>145</v>
      </c>
      <c r="H19" s="9">
        <v>2</v>
      </c>
      <c r="I19" s="66">
        <f t="shared" ref="I19:I32" si="2">H19</f>
        <v>2</v>
      </c>
      <c r="J19" s="67"/>
      <c r="K19" s="67"/>
      <c r="L19" s="67"/>
    </row>
    <row r="20" spans="1:15" s="4" customFormat="1" ht="16.2" customHeight="1" thickBot="1">
      <c r="A20" s="73"/>
      <c r="B20" s="75"/>
      <c r="C20" s="81" t="s">
        <v>24</v>
      </c>
      <c r="D20" s="64" t="s">
        <v>147</v>
      </c>
      <c r="E20" s="65"/>
      <c r="F20" s="17" t="s">
        <v>79</v>
      </c>
      <c r="G20" s="14">
        <v>0.95</v>
      </c>
      <c r="H20" s="9">
        <v>4</v>
      </c>
      <c r="I20" s="66">
        <f t="shared" si="2"/>
        <v>4</v>
      </c>
      <c r="J20" s="67"/>
      <c r="K20" s="67"/>
      <c r="L20" s="67"/>
    </row>
    <row r="21" spans="1:15" s="4" customFormat="1" ht="16.2" customHeight="1" thickBot="1">
      <c r="A21" s="73"/>
      <c r="B21" s="75"/>
      <c r="C21" s="83"/>
      <c r="D21" s="64" t="s">
        <v>148</v>
      </c>
      <c r="E21" s="65"/>
      <c r="F21" s="31" t="s">
        <v>103</v>
      </c>
      <c r="G21" s="14">
        <v>0.95</v>
      </c>
      <c r="H21" s="9">
        <v>4</v>
      </c>
      <c r="I21" s="66">
        <f t="shared" ref="I21:I25" si="3">H21</f>
        <v>4</v>
      </c>
      <c r="J21" s="67"/>
      <c r="K21" s="67"/>
      <c r="L21" s="67"/>
    </row>
    <row r="22" spans="1:15" s="4" customFormat="1" ht="16.2" customHeight="1" thickBot="1">
      <c r="A22" s="73"/>
      <c r="B22" s="75"/>
      <c r="C22" s="83"/>
      <c r="D22" s="64" t="s">
        <v>149</v>
      </c>
      <c r="E22" s="65"/>
      <c r="F22" s="31" t="s">
        <v>103</v>
      </c>
      <c r="G22" s="14">
        <v>0.95</v>
      </c>
      <c r="H22" s="9">
        <v>4</v>
      </c>
      <c r="I22" s="66">
        <f t="shared" ref="I22:I24" si="4">H22</f>
        <v>4</v>
      </c>
      <c r="J22" s="67"/>
      <c r="K22" s="67"/>
      <c r="L22" s="67"/>
    </row>
    <row r="23" spans="1:15" s="4" customFormat="1" ht="16.2" customHeight="1" thickBot="1">
      <c r="A23" s="73"/>
      <c r="B23" s="75"/>
      <c r="C23" s="83"/>
      <c r="D23" s="64" t="s">
        <v>150</v>
      </c>
      <c r="E23" s="65"/>
      <c r="F23" s="31" t="s">
        <v>137</v>
      </c>
      <c r="G23" s="14">
        <v>0.8</v>
      </c>
      <c r="H23" s="9">
        <v>4</v>
      </c>
      <c r="I23" s="66">
        <f t="shared" si="4"/>
        <v>4</v>
      </c>
      <c r="J23" s="67"/>
      <c r="K23" s="67"/>
      <c r="L23" s="67"/>
    </row>
    <row r="24" spans="1:15" s="4" customFormat="1" ht="16.2" customHeight="1" thickBot="1">
      <c r="A24" s="73"/>
      <c r="B24" s="75"/>
      <c r="C24" s="83"/>
      <c r="D24" s="64" t="s">
        <v>151</v>
      </c>
      <c r="E24" s="65"/>
      <c r="F24" s="31" t="s">
        <v>103</v>
      </c>
      <c r="G24" s="14">
        <v>0.95</v>
      </c>
      <c r="H24" s="9">
        <v>4</v>
      </c>
      <c r="I24" s="66">
        <f t="shared" si="4"/>
        <v>4</v>
      </c>
      <c r="J24" s="67"/>
      <c r="K24" s="67"/>
      <c r="L24" s="67"/>
    </row>
    <row r="25" spans="1:15" s="4" customFormat="1" ht="16.2" customHeight="1" thickBot="1">
      <c r="A25" s="73"/>
      <c r="B25" s="75"/>
      <c r="C25" s="83"/>
      <c r="D25" s="64" t="s">
        <v>152</v>
      </c>
      <c r="E25" s="65"/>
      <c r="F25" s="31" t="s">
        <v>137</v>
      </c>
      <c r="G25" s="14">
        <v>0.8</v>
      </c>
      <c r="H25" s="9">
        <v>4</v>
      </c>
      <c r="I25" s="66">
        <f t="shared" si="3"/>
        <v>4</v>
      </c>
      <c r="J25" s="67"/>
      <c r="K25" s="67"/>
      <c r="L25" s="67"/>
    </row>
    <row r="26" spans="1:15" s="4" customFormat="1" ht="16.2" customHeight="1" thickBot="1">
      <c r="A26" s="73"/>
      <c r="B26" s="75"/>
      <c r="C26" s="83"/>
      <c r="D26" s="64" t="s">
        <v>153</v>
      </c>
      <c r="E26" s="65"/>
      <c r="F26" s="31" t="s">
        <v>103</v>
      </c>
      <c r="G26" s="14">
        <v>0.95</v>
      </c>
      <c r="H26" s="9">
        <v>4</v>
      </c>
      <c r="I26" s="66">
        <f t="shared" si="2"/>
        <v>4</v>
      </c>
      <c r="J26" s="67"/>
      <c r="K26" s="67"/>
      <c r="L26" s="67"/>
    </row>
    <row r="27" spans="1:15" s="4" customFormat="1" ht="16.2" customHeight="1" thickBot="1">
      <c r="A27" s="73"/>
      <c r="B27" s="75"/>
      <c r="C27" s="83"/>
      <c r="D27" s="64" t="s">
        <v>154</v>
      </c>
      <c r="E27" s="65"/>
      <c r="F27" s="31" t="s">
        <v>79</v>
      </c>
      <c r="G27" s="14">
        <v>0.9</v>
      </c>
      <c r="H27" s="9">
        <v>4</v>
      </c>
      <c r="I27" s="66">
        <f t="shared" si="2"/>
        <v>4</v>
      </c>
      <c r="J27" s="67"/>
      <c r="K27" s="67"/>
      <c r="L27" s="67"/>
    </row>
    <row r="28" spans="1:15" s="4" customFormat="1" ht="16.2" customHeight="1" thickBot="1">
      <c r="A28" s="73"/>
      <c r="B28" s="75"/>
      <c r="C28" s="75"/>
      <c r="D28" s="64" t="s">
        <v>155</v>
      </c>
      <c r="E28" s="65"/>
      <c r="F28" s="17" t="s">
        <v>79</v>
      </c>
      <c r="G28" s="14">
        <v>0.9</v>
      </c>
      <c r="H28" s="9">
        <v>4</v>
      </c>
      <c r="I28" s="66">
        <f t="shared" ref="I28" si="5">H28</f>
        <v>4</v>
      </c>
      <c r="J28" s="67"/>
      <c r="K28" s="67"/>
      <c r="L28" s="67"/>
    </row>
    <row r="29" spans="1:15" s="4" customFormat="1" thickBot="1">
      <c r="A29" s="73"/>
      <c r="B29" s="75"/>
      <c r="C29" s="17" t="s">
        <v>25</v>
      </c>
      <c r="D29" s="64" t="s">
        <v>134</v>
      </c>
      <c r="E29" s="65"/>
      <c r="F29" s="20" t="s">
        <v>135</v>
      </c>
      <c r="G29" s="43">
        <v>44119</v>
      </c>
      <c r="H29" s="9">
        <v>4</v>
      </c>
      <c r="I29" s="66">
        <f t="shared" si="2"/>
        <v>4</v>
      </c>
      <c r="J29" s="67"/>
      <c r="K29" s="67"/>
      <c r="L29" s="67"/>
    </row>
    <row r="30" spans="1:15" s="4" customFormat="1" thickBot="1">
      <c r="A30" s="73"/>
      <c r="B30" s="75"/>
      <c r="C30" s="17" t="s">
        <v>26</v>
      </c>
      <c r="D30" s="79" t="s">
        <v>156</v>
      </c>
      <c r="E30" s="79"/>
      <c r="F30" s="20"/>
      <c r="G30" s="20"/>
      <c r="H30" s="9"/>
      <c r="I30" s="66"/>
      <c r="J30" s="67"/>
      <c r="K30" s="67"/>
      <c r="L30" s="67"/>
    </row>
    <row r="31" spans="1:15" s="4" customFormat="1" thickBot="1">
      <c r="A31" s="73"/>
      <c r="B31" s="67" t="s">
        <v>40</v>
      </c>
      <c r="C31" s="21" t="s">
        <v>34</v>
      </c>
      <c r="D31" s="79" t="s">
        <v>156</v>
      </c>
      <c r="E31" s="79"/>
      <c r="F31" s="17"/>
      <c r="G31" s="17"/>
      <c r="H31" s="9"/>
      <c r="I31" s="66"/>
      <c r="J31" s="67"/>
      <c r="K31" s="67"/>
      <c r="L31" s="67"/>
    </row>
    <row r="32" spans="1:15" s="4" customFormat="1" ht="24" customHeight="1" thickBot="1">
      <c r="A32" s="73"/>
      <c r="B32" s="67"/>
      <c r="C32" s="21" t="s">
        <v>35</v>
      </c>
      <c r="D32" s="79" t="s">
        <v>51</v>
      </c>
      <c r="E32" s="79"/>
      <c r="F32" s="17" t="s">
        <v>52</v>
      </c>
      <c r="G32" s="17" t="s">
        <v>52</v>
      </c>
      <c r="H32" s="9">
        <v>15</v>
      </c>
      <c r="I32" s="66">
        <f t="shared" si="2"/>
        <v>15</v>
      </c>
      <c r="J32" s="67"/>
      <c r="K32" s="67"/>
      <c r="L32" s="67"/>
      <c r="N32" s="3"/>
      <c r="O32" s="3"/>
    </row>
    <row r="33" spans="1:15" s="4" customFormat="1" ht="16.2" customHeight="1" thickBot="1">
      <c r="A33" s="73"/>
      <c r="B33" s="67"/>
      <c r="C33" s="21" t="s">
        <v>36</v>
      </c>
      <c r="D33" s="79" t="s">
        <v>156</v>
      </c>
      <c r="E33" s="79"/>
      <c r="F33" s="17"/>
      <c r="G33" s="17"/>
      <c r="H33" s="9"/>
      <c r="I33" s="66"/>
      <c r="J33" s="67"/>
      <c r="K33" s="67"/>
      <c r="L33" s="67"/>
    </row>
    <row r="34" spans="1:15" s="4" customFormat="1" ht="22.2" thickBot="1">
      <c r="A34" s="73"/>
      <c r="B34" s="67"/>
      <c r="C34" s="21" t="s">
        <v>27</v>
      </c>
      <c r="D34" s="79" t="s">
        <v>157</v>
      </c>
      <c r="E34" s="79"/>
      <c r="F34" s="31" t="s">
        <v>52</v>
      </c>
      <c r="G34" s="31" t="s">
        <v>52</v>
      </c>
      <c r="H34" s="9">
        <v>15</v>
      </c>
      <c r="I34" s="66">
        <f t="shared" ref="I34:I36" si="6">H34</f>
        <v>15</v>
      </c>
      <c r="J34" s="67"/>
      <c r="K34" s="67"/>
      <c r="L34" s="67"/>
    </row>
    <row r="35" spans="1:15" s="4" customFormat="1" thickBot="1">
      <c r="A35" s="73"/>
      <c r="B35" s="81" t="s">
        <v>41</v>
      </c>
      <c r="C35" s="81" t="s">
        <v>28</v>
      </c>
      <c r="D35" s="79" t="s">
        <v>64</v>
      </c>
      <c r="E35" s="79"/>
      <c r="F35" s="14" t="s">
        <v>66</v>
      </c>
      <c r="G35" s="14">
        <v>0.95</v>
      </c>
      <c r="H35" s="9">
        <v>5</v>
      </c>
      <c r="I35" s="66">
        <f t="shared" si="6"/>
        <v>5</v>
      </c>
      <c r="J35" s="67"/>
      <c r="K35" s="80"/>
      <c r="L35" s="80"/>
      <c r="M35" s="4" t="s">
        <v>138</v>
      </c>
    </row>
    <row r="36" spans="1:15" s="4" customFormat="1" thickBot="1">
      <c r="A36" s="67"/>
      <c r="B36" s="75"/>
      <c r="C36" s="75"/>
      <c r="D36" s="79" t="s">
        <v>136</v>
      </c>
      <c r="E36" s="79"/>
      <c r="F36" s="14" t="s">
        <v>137</v>
      </c>
      <c r="G36" s="14">
        <v>0.9</v>
      </c>
      <c r="H36" s="9">
        <v>5</v>
      </c>
      <c r="I36" s="66">
        <f t="shared" si="6"/>
        <v>5</v>
      </c>
      <c r="J36" s="67"/>
      <c r="K36" s="80"/>
      <c r="L36" s="80"/>
      <c r="M36" s="4" t="s">
        <v>138</v>
      </c>
    </row>
    <row r="37" spans="1:15" s="4" customFormat="1" ht="24" customHeight="1" thickBot="1">
      <c r="A37" s="76" t="s">
        <v>29</v>
      </c>
      <c r="B37" s="76"/>
      <c r="C37" s="76"/>
      <c r="D37" s="76"/>
      <c r="E37" s="76"/>
      <c r="F37" s="76"/>
      <c r="G37" s="76"/>
      <c r="H37" s="15">
        <f>SUM(H15:H36)+H7</f>
        <v>100</v>
      </c>
      <c r="I37" s="91">
        <f>SUM(I15:J36)+L7</f>
        <v>100</v>
      </c>
      <c r="J37" s="92"/>
      <c r="K37" s="78"/>
      <c r="L37" s="78"/>
      <c r="N37" s="3"/>
      <c r="O37" s="3"/>
    </row>
    <row r="41" spans="1:15">
      <c r="D41" s="4"/>
      <c r="E41" s="4"/>
    </row>
    <row r="42" spans="1:15">
      <c r="D42" s="4"/>
      <c r="E42" s="4"/>
    </row>
    <row r="43" spans="1:15">
      <c r="D43" s="4"/>
      <c r="E43" s="4"/>
    </row>
    <row r="44" spans="1:15">
      <c r="D44" s="4"/>
      <c r="E44" s="4"/>
    </row>
    <row r="45" spans="1:15">
      <c r="D45" s="4"/>
      <c r="E45" s="4"/>
    </row>
    <row r="46" spans="1:15">
      <c r="D46" s="4"/>
      <c r="E46" s="4"/>
    </row>
    <row r="47" spans="1:15">
      <c r="D47" s="4"/>
      <c r="E47" s="4"/>
    </row>
    <row r="48" spans="1:15">
      <c r="D48" s="4"/>
      <c r="E48" s="4"/>
    </row>
    <row r="49" spans="4:5">
      <c r="D49" s="4"/>
      <c r="E49" s="4"/>
    </row>
    <row r="50" spans="4:5">
      <c r="D50" s="4"/>
      <c r="E50" s="4"/>
    </row>
  </sheetData>
  <mergeCells count="111">
    <mergeCell ref="D35:E35"/>
    <mergeCell ref="I35:J35"/>
    <mergeCell ref="K35:L35"/>
    <mergeCell ref="C35:C36"/>
    <mergeCell ref="B35:B36"/>
    <mergeCell ref="C9:D9"/>
    <mergeCell ref="H9:I9"/>
    <mergeCell ref="J9:K9"/>
    <mergeCell ref="C10:D10"/>
    <mergeCell ref="H10:I10"/>
    <mergeCell ref="J10:K10"/>
    <mergeCell ref="B13:B14"/>
    <mergeCell ref="C13:C14"/>
    <mergeCell ref="D13:E14"/>
    <mergeCell ref="H13:H14"/>
    <mergeCell ref="I13:J14"/>
    <mergeCell ref="K18:L18"/>
    <mergeCell ref="K30:L30"/>
    <mergeCell ref="I31:J31"/>
    <mergeCell ref="K31:L31"/>
    <mergeCell ref="D32:E32"/>
    <mergeCell ref="I32:J32"/>
    <mergeCell ref="K32:L32"/>
    <mergeCell ref="K13:L14"/>
    <mergeCell ref="A1:C1"/>
    <mergeCell ref="A2:L2"/>
    <mergeCell ref="A3:L3"/>
    <mergeCell ref="A4:B4"/>
    <mergeCell ref="C4:L4"/>
    <mergeCell ref="A5:B5"/>
    <mergeCell ref="C5:F5"/>
    <mergeCell ref="H5:L5"/>
    <mergeCell ref="A6:B10"/>
    <mergeCell ref="C6:D6"/>
    <mergeCell ref="H6:I6"/>
    <mergeCell ref="J6:K6"/>
    <mergeCell ref="C7:D7"/>
    <mergeCell ref="H7:I7"/>
    <mergeCell ref="J7:K7"/>
    <mergeCell ref="C8:D8"/>
    <mergeCell ref="H8:I8"/>
    <mergeCell ref="J8:K8"/>
    <mergeCell ref="A11:A12"/>
    <mergeCell ref="B11:F11"/>
    <mergeCell ref="G11:L11"/>
    <mergeCell ref="B12:F12"/>
    <mergeCell ref="G12:L12"/>
    <mergeCell ref="D16:E16"/>
    <mergeCell ref="I16:J16"/>
    <mergeCell ref="K16:L16"/>
    <mergeCell ref="I18:J18"/>
    <mergeCell ref="D18:E18"/>
    <mergeCell ref="D17:E17"/>
    <mergeCell ref="I17:J17"/>
    <mergeCell ref="K17:L17"/>
    <mergeCell ref="B15:B30"/>
    <mergeCell ref="C15:C19"/>
    <mergeCell ref="D15:E15"/>
    <mergeCell ref="I15:J15"/>
    <mergeCell ref="K15:L15"/>
    <mergeCell ref="D19:E19"/>
    <mergeCell ref="I19:J19"/>
    <mergeCell ref="K19:L19"/>
    <mergeCell ref="D20:E20"/>
    <mergeCell ref="D30:E30"/>
    <mergeCell ref="I30:J30"/>
    <mergeCell ref="A37:G37"/>
    <mergeCell ref="I37:J37"/>
    <mergeCell ref="K37:L37"/>
    <mergeCell ref="D28:E28"/>
    <mergeCell ref="I28:J28"/>
    <mergeCell ref="K28:L28"/>
    <mergeCell ref="C20:C28"/>
    <mergeCell ref="A13:A36"/>
    <mergeCell ref="D34:E34"/>
    <mergeCell ref="I34:J34"/>
    <mergeCell ref="K34:L34"/>
    <mergeCell ref="D36:E36"/>
    <mergeCell ref="I36:J36"/>
    <mergeCell ref="K36:L36"/>
    <mergeCell ref="B31:B34"/>
    <mergeCell ref="D31:E31"/>
    <mergeCell ref="D33:E33"/>
    <mergeCell ref="I33:J33"/>
    <mergeCell ref="K33:L33"/>
    <mergeCell ref="I20:J20"/>
    <mergeCell ref="K20:L20"/>
    <mergeCell ref="D29:E29"/>
    <mergeCell ref="I29:J29"/>
    <mergeCell ref="K29:L29"/>
    <mergeCell ref="I24:J24"/>
    <mergeCell ref="K24:L24"/>
    <mergeCell ref="D27:E27"/>
    <mergeCell ref="I27:J27"/>
    <mergeCell ref="K27:L27"/>
    <mergeCell ref="D26:E26"/>
    <mergeCell ref="I26:J26"/>
    <mergeCell ref="K26:L26"/>
    <mergeCell ref="D21:E21"/>
    <mergeCell ref="I21:J21"/>
    <mergeCell ref="K21:L21"/>
    <mergeCell ref="D25:E25"/>
    <mergeCell ref="I25:J25"/>
    <mergeCell ref="K25:L25"/>
    <mergeCell ref="D22:E22"/>
    <mergeCell ref="I22:J22"/>
    <mergeCell ref="K22:L22"/>
    <mergeCell ref="D23:E23"/>
    <mergeCell ref="I23:J23"/>
    <mergeCell ref="K23:L23"/>
    <mergeCell ref="D24:E24"/>
  </mergeCells>
  <phoneticPr fontId="2" type="noConversion"/>
  <printOptions horizontalCentered="1" verticalCentered="1"/>
  <pageMargins left="0.39305555555555555" right="0.39305555555555555" top="0.59027777777777779" bottom="0.51180555555555551" header="0.31458333333333333" footer="0.31458333333333333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BA15A-EC09-4663-9516-19FDE8CE2735}">
  <sheetPr>
    <pageSetUpPr fitToPage="1"/>
  </sheetPr>
  <dimension ref="A1:O61"/>
  <sheetViews>
    <sheetView view="pageBreakPreview" topLeftCell="A7" zoomScale="85" zoomScaleNormal="80" zoomScaleSheetLayoutView="85" workbookViewId="0">
      <selection activeCell="I59" sqref="I59"/>
    </sheetView>
  </sheetViews>
  <sheetFormatPr defaultColWidth="10" defaultRowHeight="13.8"/>
  <cols>
    <col min="1" max="1" width="4.44140625" style="3" customWidth="1"/>
    <col min="2" max="2" width="9.77734375" style="3" customWidth="1"/>
    <col min="3" max="3" width="11.6640625" style="3" bestFit="1" customWidth="1"/>
    <col min="4" max="4" width="19.5546875" style="3" customWidth="1"/>
    <col min="5" max="5" width="11.21875" style="3" customWidth="1"/>
    <col min="6" max="6" width="15.6640625" style="3" customWidth="1"/>
    <col min="7" max="7" width="15.88671875" style="3" customWidth="1"/>
    <col min="8" max="11" width="10" style="3"/>
    <col min="12" max="12" width="10.77734375" style="3" customWidth="1"/>
    <col min="13" max="13" width="7.109375" style="3" bestFit="1" customWidth="1"/>
    <col min="14" max="14" width="10.44140625" style="3" bestFit="1" customWidth="1"/>
    <col min="15" max="228" width="10" style="3"/>
    <col min="229" max="229" width="6.77734375" style="3" customWidth="1"/>
    <col min="230" max="230" width="5.109375" style="3" customWidth="1"/>
    <col min="231" max="231" width="11.6640625" style="3" bestFit="1" customWidth="1"/>
    <col min="232" max="232" width="18.33203125" style="3" customWidth="1"/>
    <col min="233" max="233" width="10" style="3"/>
    <col min="234" max="234" width="15.6640625" style="3" customWidth="1"/>
    <col min="235" max="235" width="17.77734375" style="3" customWidth="1"/>
    <col min="236" max="239" width="10" style="3"/>
    <col min="240" max="240" width="10.77734375" style="3" customWidth="1"/>
    <col min="241" max="241" width="14.5546875" style="3" customWidth="1"/>
    <col min="242" max="242" width="99.33203125" style="3" bestFit="1" customWidth="1"/>
    <col min="243" max="243" width="5.5546875" style="3" bestFit="1" customWidth="1"/>
    <col min="244" max="484" width="10" style="3"/>
    <col min="485" max="485" width="6.77734375" style="3" customWidth="1"/>
    <col min="486" max="486" width="5.109375" style="3" customWidth="1"/>
    <col min="487" max="487" width="11.6640625" style="3" bestFit="1" customWidth="1"/>
    <col min="488" max="488" width="18.33203125" style="3" customWidth="1"/>
    <col min="489" max="489" width="10" style="3"/>
    <col min="490" max="490" width="15.6640625" style="3" customWidth="1"/>
    <col min="491" max="491" width="17.77734375" style="3" customWidth="1"/>
    <col min="492" max="495" width="10" style="3"/>
    <col min="496" max="496" width="10.77734375" style="3" customWidth="1"/>
    <col min="497" max="497" width="14.5546875" style="3" customWidth="1"/>
    <col min="498" max="498" width="99.33203125" style="3" bestFit="1" customWidth="1"/>
    <col min="499" max="499" width="5.5546875" style="3" bestFit="1" customWidth="1"/>
    <col min="500" max="740" width="10" style="3"/>
    <col min="741" max="741" width="6.77734375" style="3" customWidth="1"/>
    <col min="742" max="742" width="5.109375" style="3" customWidth="1"/>
    <col min="743" max="743" width="11.6640625" style="3" bestFit="1" customWidth="1"/>
    <col min="744" max="744" width="18.33203125" style="3" customWidth="1"/>
    <col min="745" max="745" width="10" style="3"/>
    <col min="746" max="746" width="15.6640625" style="3" customWidth="1"/>
    <col min="747" max="747" width="17.77734375" style="3" customWidth="1"/>
    <col min="748" max="751" width="10" style="3"/>
    <col min="752" max="752" width="10.77734375" style="3" customWidth="1"/>
    <col min="753" max="753" width="14.5546875" style="3" customWidth="1"/>
    <col min="754" max="754" width="99.33203125" style="3" bestFit="1" customWidth="1"/>
    <col min="755" max="755" width="5.5546875" style="3" bestFit="1" customWidth="1"/>
    <col min="756" max="996" width="10" style="3"/>
    <col min="997" max="997" width="6.77734375" style="3" customWidth="1"/>
    <col min="998" max="998" width="5.109375" style="3" customWidth="1"/>
    <col min="999" max="999" width="11.6640625" style="3" bestFit="1" customWidth="1"/>
    <col min="1000" max="1000" width="18.33203125" style="3" customWidth="1"/>
    <col min="1001" max="1001" width="10" style="3"/>
    <col min="1002" max="1002" width="15.6640625" style="3" customWidth="1"/>
    <col min="1003" max="1003" width="17.77734375" style="3" customWidth="1"/>
    <col min="1004" max="1007" width="10" style="3"/>
    <col min="1008" max="1008" width="10.77734375" style="3" customWidth="1"/>
    <col min="1009" max="1009" width="14.5546875" style="3" customWidth="1"/>
    <col min="1010" max="1010" width="99.33203125" style="3" bestFit="1" customWidth="1"/>
    <col min="1011" max="1011" width="5.5546875" style="3" bestFit="1" customWidth="1"/>
    <col min="1012" max="1252" width="10" style="3"/>
    <col min="1253" max="1253" width="6.77734375" style="3" customWidth="1"/>
    <col min="1254" max="1254" width="5.109375" style="3" customWidth="1"/>
    <col min="1255" max="1255" width="11.6640625" style="3" bestFit="1" customWidth="1"/>
    <col min="1256" max="1256" width="18.33203125" style="3" customWidth="1"/>
    <col min="1257" max="1257" width="10" style="3"/>
    <col min="1258" max="1258" width="15.6640625" style="3" customWidth="1"/>
    <col min="1259" max="1259" width="17.77734375" style="3" customWidth="1"/>
    <col min="1260" max="1263" width="10" style="3"/>
    <col min="1264" max="1264" width="10.77734375" style="3" customWidth="1"/>
    <col min="1265" max="1265" width="14.5546875" style="3" customWidth="1"/>
    <col min="1266" max="1266" width="99.33203125" style="3" bestFit="1" customWidth="1"/>
    <col min="1267" max="1267" width="5.5546875" style="3" bestFit="1" customWidth="1"/>
    <col min="1268" max="1508" width="10" style="3"/>
    <col min="1509" max="1509" width="6.77734375" style="3" customWidth="1"/>
    <col min="1510" max="1510" width="5.109375" style="3" customWidth="1"/>
    <col min="1511" max="1511" width="11.6640625" style="3" bestFit="1" customWidth="1"/>
    <col min="1512" max="1512" width="18.33203125" style="3" customWidth="1"/>
    <col min="1513" max="1513" width="10" style="3"/>
    <col min="1514" max="1514" width="15.6640625" style="3" customWidth="1"/>
    <col min="1515" max="1515" width="17.77734375" style="3" customWidth="1"/>
    <col min="1516" max="1519" width="10" style="3"/>
    <col min="1520" max="1520" width="10.77734375" style="3" customWidth="1"/>
    <col min="1521" max="1521" width="14.5546875" style="3" customWidth="1"/>
    <col min="1522" max="1522" width="99.33203125" style="3" bestFit="1" customWidth="1"/>
    <col min="1523" max="1523" width="5.5546875" style="3" bestFit="1" customWidth="1"/>
    <col min="1524" max="1764" width="10" style="3"/>
    <col min="1765" max="1765" width="6.77734375" style="3" customWidth="1"/>
    <col min="1766" max="1766" width="5.109375" style="3" customWidth="1"/>
    <col min="1767" max="1767" width="11.6640625" style="3" bestFit="1" customWidth="1"/>
    <col min="1768" max="1768" width="18.33203125" style="3" customWidth="1"/>
    <col min="1769" max="1769" width="10" style="3"/>
    <col min="1770" max="1770" width="15.6640625" style="3" customWidth="1"/>
    <col min="1771" max="1771" width="17.77734375" style="3" customWidth="1"/>
    <col min="1772" max="1775" width="10" style="3"/>
    <col min="1776" max="1776" width="10.77734375" style="3" customWidth="1"/>
    <col min="1777" max="1777" width="14.5546875" style="3" customWidth="1"/>
    <col min="1778" max="1778" width="99.33203125" style="3" bestFit="1" customWidth="1"/>
    <col min="1779" max="1779" width="5.5546875" style="3" bestFit="1" customWidth="1"/>
    <col min="1780" max="2020" width="10" style="3"/>
    <col min="2021" max="2021" width="6.77734375" style="3" customWidth="1"/>
    <col min="2022" max="2022" width="5.109375" style="3" customWidth="1"/>
    <col min="2023" max="2023" width="11.6640625" style="3" bestFit="1" customWidth="1"/>
    <col min="2024" max="2024" width="18.33203125" style="3" customWidth="1"/>
    <col min="2025" max="2025" width="10" style="3"/>
    <col min="2026" max="2026" width="15.6640625" style="3" customWidth="1"/>
    <col min="2027" max="2027" width="17.77734375" style="3" customWidth="1"/>
    <col min="2028" max="2031" width="10" style="3"/>
    <col min="2032" max="2032" width="10.77734375" style="3" customWidth="1"/>
    <col min="2033" max="2033" width="14.5546875" style="3" customWidth="1"/>
    <col min="2034" max="2034" width="99.33203125" style="3" bestFit="1" customWidth="1"/>
    <col min="2035" max="2035" width="5.5546875" style="3" bestFit="1" customWidth="1"/>
    <col min="2036" max="2276" width="10" style="3"/>
    <col min="2277" max="2277" width="6.77734375" style="3" customWidth="1"/>
    <col min="2278" max="2278" width="5.109375" style="3" customWidth="1"/>
    <col min="2279" max="2279" width="11.6640625" style="3" bestFit="1" customWidth="1"/>
    <col min="2280" max="2280" width="18.33203125" style="3" customWidth="1"/>
    <col min="2281" max="2281" width="10" style="3"/>
    <col min="2282" max="2282" width="15.6640625" style="3" customWidth="1"/>
    <col min="2283" max="2283" width="17.77734375" style="3" customWidth="1"/>
    <col min="2284" max="2287" width="10" style="3"/>
    <col min="2288" max="2288" width="10.77734375" style="3" customWidth="1"/>
    <col min="2289" max="2289" width="14.5546875" style="3" customWidth="1"/>
    <col min="2290" max="2290" width="99.33203125" style="3" bestFit="1" customWidth="1"/>
    <col min="2291" max="2291" width="5.5546875" style="3" bestFit="1" customWidth="1"/>
    <col min="2292" max="2532" width="10" style="3"/>
    <col min="2533" max="2533" width="6.77734375" style="3" customWidth="1"/>
    <col min="2534" max="2534" width="5.109375" style="3" customWidth="1"/>
    <col min="2535" max="2535" width="11.6640625" style="3" bestFit="1" customWidth="1"/>
    <col min="2536" max="2536" width="18.33203125" style="3" customWidth="1"/>
    <col min="2537" max="2537" width="10" style="3"/>
    <col min="2538" max="2538" width="15.6640625" style="3" customWidth="1"/>
    <col min="2539" max="2539" width="17.77734375" style="3" customWidth="1"/>
    <col min="2540" max="2543" width="10" style="3"/>
    <col min="2544" max="2544" width="10.77734375" style="3" customWidth="1"/>
    <col min="2545" max="2545" width="14.5546875" style="3" customWidth="1"/>
    <col min="2546" max="2546" width="99.33203125" style="3" bestFit="1" customWidth="1"/>
    <col min="2547" max="2547" width="5.5546875" style="3" bestFit="1" customWidth="1"/>
    <col min="2548" max="2788" width="10" style="3"/>
    <col min="2789" max="2789" width="6.77734375" style="3" customWidth="1"/>
    <col min="2790" max="2790" width="5.109375" style="3" customWidth="1"/>
    <col min="2791" max="2791" width="11.6640625" style="3" bestFit="1" customWidth="1"/>
    <col min="2792" max="2792" width="18.33203125" style="3" customWidth="1"/>
    <col min="2793" max="2793" width="10" style="3"/>
    <col min="2794" max="2794" width="15.6640625" style="3" customWidth="1"/>
    <col min="2795" max="2795" width="17.77734375" style="3" customWidth="1"/>
    <col min="2796" max="2799" width="10" style="3"/>
    <col min="2800" max="2800" width="10.77734375" style="3" customWidth="1"/>
    <col min="2801" max="2801" width="14.5546875" style="3" customWidth="1"/>
    <col min="2802" max="2802" width="99.33203125" style="3" bestFit="1" customWidth="1"/>
    <col min="2803" max="2803" width="5.5546875" style="3" bestFit="1" customWidth="1"/>
    <col min="2804" max="3044" width="10" style="3"/>
    <col min="3045" max="3045" width="6.77734375" style="3" customWidth="1"/>
    <col min="3046" max="3046" width="5.109375" style="3" customWidth="1"/>
    <col min="3047" max="3047" width="11.6640625" style="3" bestFit="1" customWidth="1"/>
    <col min="3048" max="3048" width="18.33203125" style="3" customWidth="1"/>
    <col min="3049" max="3049" width="10" style="3"/>
    <col min="3050" max="3050" width="15.6640625" style="3" customWidth="1"/>
    <col min="3051" max="3051" width="17.77734375" style="3" customWidth="1"/>
    <col min="3052" max="3055" width="10" style="3"/>
    <col min="3056" max="3056" width="10.77734375" style="3" customWidth="1"/>
    <col min="3057" max="3057" width="14.5546875" style="3" customWidth="1"/>
    <col min="3058" max="3058" width="99.33203125" style="3" bestFit="1" customWidth="1"/>
    <col min="3059" max="3059" width="5.5546875" style="3" bestFit="1" customWidth="1"/>
    <col min="3060" max="3300" width="10" style="3"/>
    <col min="3301" max="3301" width="6.77734375" style="3" customWidth="1"/>
    <col min="3302" max="3302" width="5.109375" style="3" customWidth="1"/>
    <col min="3303" max="3303" width="11.6640625" style="3" bestFit="1" customWidth="1"/>
    <col min="3304" max="3304" width="18.33203125" style="3" customWidth="1"/>
    <col min="3305" max="3305" width="10" style="3"/>
    <col min="3306" max="3306" width="15.6640625" style="3" customWidth="1"/>
    <col min="3307" max="3307" width="17.77734375" style="3" customWidth="1"/>
    <col min="3308" max="3311" width="10" style="3"/>
    <col min="3312" max="3312" width="10.77734375" style="3" customWidth="1"/>
    <col min="3313" max="3313" width="14.5546875" style="3" customWidth="1"/>
    <col min="3314" max="3314" width="99.33203125" style="3" bestFit="1" customWidth="1"/>
    <col min="3315" max="3315" width="5.5546875" style="3" bestFit="1" customWidth="1"/>
    <col min="3316" max="3556" width="10" style="3"/>
    <col min="3557" max="3557" width="6.77734375" style="3" customWidth="1"/>
    <col min="3558" max="3558" width="5.109375" style="3" customWidth="1"/>
    <col min="3559" max="3559" width="11.6640625" style="3" bestFit="1" customWidth="1"/>
    <col min="3560" max="3560" width="18.33203125" style="3" customWidth="1"/>
    <col min="3561" max="3561" width="10" style="3"/>
    <col min="3562" max="3562" width="15.6640625" style="3" customWidth="1"/>
    <col min="3563" max="3563" width="17.77734375" style="3" customWidth="1"/>
    <col min="3564" max="3567" width="10" style="3"/>
    <col min="3568" max="3568" width="10.77734375" style="3" customWidth="1"/>
    <col min="3569" max="3569" width="14.5546875" style="3" customWidth="1"/>
    <col min="3570" max="3570" width="99.33203125" style="3" bestFit="1" customWidth="1"/>
    <col min="3571" max="3571" width="5.5546875" style="3" bestFit="1" customWidth="1"/>
    <col min="3572" max="3812" width="10" style="3"/>
    <col min="3813" max="3813" width="6.77734375" style="3" customWidth="1"/>
    <col min="3814" max="3814" width="5.109375" style="3" customWidth="1"/>
    <col min="3815" max="3815" width="11.6640625" style="3" bestFit="1" customWidth="1"/>
    <col min="3816" max="3816" width="18.33203125" style="3" customWidth="1"/>
    <col min="3817" max="3817" width="10" style="3"/>
    <col min="3818" max="3818" width="15.6640625" style="3" customWidth="1"/>
    <col min="3819" max="3819" width="17.77734375" style="3" customWidth="1"/>
    <col min="3820" max="3823" width="10" style="3"/>
    <col min="3824" max="3824" width="10.77734375" style="3" customWidth="1"/>
    <col min="3825" max="3825" width="14.5546875" style="3" customWidth="1"/>
    <col min="3826" max="3826" width="99.33203125" style="3" bestFit="1" customWidth="1"/>
    <col min="3827" max="3827" width="5.5546875" style="3" bestFit="1" customWidth="1"/>
    <col min="3828" max="4068" width="10" style="3"/>
    <col min="4069" max="4069" width="6.77734375" style="3" customWidth="1"/>
    <col min="4070" max="4070" width="5.109375" style="3" customWidth="1"/>
    <col min="4071" max="4071" width="11.6640625" style="3" bestFit="1" customWidth="1"/>
    <col min="4072" max="4072" width="18.33203125" style="3" customWidth="1"/>
    <col min="4073" max="4073" width="10" style="3"/>
    <col min="4074" max="4074" width="15.6640625" style="3" customWidth="1"/>
    <col min="4075" max="4075" width="17.77734375" style="3" customWidth="1"/>
    <col min="4076" max="4079" width="10" style="3"/>
    <col min="4080" max="4080" width="10.77734375" style="3" customWidth="1"/>
    <col min="4081" max="4081" width="14.5546875" style="3" customWidth="1"/>
    <col min="4082" max="4082" width="99.33203125" style="3" bestFit="1" customWidth="1"/>
    <col min="4083" max="4083" width="5.5546875" style="3" bestFit="1" customWidth="1"/>
    <col min="4084" max="4324" width="10" style="3"/>
    <col min="4325" max="4325" width="6.77734375" style="3" customWidth="1"/>
    <col min="4326" max="4326" width="5.109375" style="3" customWidth="1"/>
    <col min="4327" max="4327" width="11.6640625" style="3" bestFit="1" customWidth="1"/>
    <col min="4328" max="4328" width="18.33203125" style="3" customWidth="1"/>
    <col min="4329" max="4329" width="10" style="3"/>
    <col min="4330" max="4330" width="15.6640625" style="3" customWidth="1"/>
    <col min="4331" max="4331" width="17.77734375" style="3" customWidth="1"/>
    <col min="4332" max="4335" width="10" style="3"/>
    <col min="4336" max="4336" width="10.77734375" style="3" customWidth="1"/>
    <col min="4337" max="4337" width="14.5546875" style="3" customWidth="1"/>
    <col min="4338" max="4338" width="99.33203125" style="3" bestFit="1" customWidth="1"/>
    <col min="4339" max="4339" width="5.5546875" style="3" bestFit="1" customWidth="1"/>
    <col min="4340" max="4580" width="10" style="3"/>
    <col min="4581" max="4581" width="6.77734375" style="3" customWidth="1"/>
    <col min="4582" max="4582" width="5.109375" style="3" customWidth="1"/>
    <col min="4583" max="4583" width="11.6640625" style="3" bestFit="1" customWidth="1"/>
    <col min="4584" max="4584" width="18.33203125" style="3" customWidth="1"/>
    <col min="4585" max="4585" width="10" style="3"/>
    <col min="4586" max="4586" width="15.6640625" style="3" customWidth="1"/>
    <col min="4587" max="4587" width="17.77734375" style="3" customWidth="1"/>
    <col min="4588" max="4591" width="10" style="3"/>
    <col min="4592" max="4592" width="10.77734375" style="3" customWidth="1"/>
    <col min="4593" max="4593" width="14.5546875" style="3" customWidth="1"/>
    <col min="4594" max="4594" width="99.33203125" style="3" bestFit="1" customWidth="1"/>
    <col min="4595" max="4595" width="5.5546875" style="3" bestFit="1" customWidth="1"/>
    <col min="4596" max="4836" width="10" style="3"/>
    <col min="4837" max="4837" width="6.77734375" style="3" customWidth="1"/>
    <col min="4838" max="4838" width="5.109375" style="3" customWidth="1"/>
    <col min="4839" max="4839" width="11.6640625" style="3" bestFit="1" customWidth="1"/>
    <col min="4840" max="4840" width="18.33203125" style="3" customWidth="1"/>
    <col min="4841" max="4841" width="10" style="3"/>
    <col min="4842" max="4842" width="15.6640625" style="3" customWidth="1"/>
    <col min="4843" max="4843" width="17.77734375" style="3" customWidth="1"/>
    <col min="4844" max="4847" width="10" style="3"/>
    <col min="4848" max="4848" width="10.77734375" style="3" customWidth="1"/>
    <col min="4849" max="4849" width="14.5546875" style="3" customWidth="1"/>
    <col min="4850" max="4850" width="99.33203125" style="3" bestFit="1" customWidth="1"/>
    <col min="4851" max="4851" width="5.5546875" style="3" bestFit="1" customWidth="1"/>
    <col min="4852" max="5092" width="10" style="3"/>
    <col min="5093" max="5093" width="6.77734375" style="3" customWidth="1"/>
    <col min="5094" max="5094" width="5.109375" style="3" customWidth="1"/>
    <col min="5095" max="5095" width="11.6640625" style="3" bestFit="1" customWidth="1"/>
    <col min="5096" max="5096" width="18.33203125" style="3" customWidth="1"/>
    <col min="5097" max="5097" width="10" style="3"/>
    <col min="5098" max="5098" width="15.6640625" style="3" customWidth="1"/>
    <col min="5099" max="5099" width="17.77734375" style="3" customWidth="1"/>
    <col min="5100" max="5103" width="10" style="3"/>
    <col min="5104" max="5104" width="10.77734375" style="3" customWidth="1"/>
    <col min="5105" max="5105" width="14.5546875" style="3" customWidth="1"/>
    <col min="5106" max="5106" width="99.33203125" style="3" bestFit="1" customWidth="1"/>
    <col min="5107" max="5107" width="5.5546875" style="3" bestFit="1" customWidth="1"/>
    <col min="5108" max="5348" width="10" style="3"/>
    <col min="5349" max="5349" width="6.77734375" style="3" customWidth="1"/>
    <col min="5350" max="5350" width="5.109375" style="3" customWidth="1"/>
    <col min="5351" max="5351" width="11.6640625" style="3" bestFit="1" customWidth="1"/>
    <col min="5352" max="5352" width="18.33203125" style="3" customWidth="1"/>
    <col min="5353" max="5353" width="10" style="3"/>
    <col min="5354" max="5354" width="15.6640625" style="3" customWidth="1"/>
    <col min="5355" max="5355" width="17.77734375" style="3" customWidth="1"/>
    <col min="5356" max="5359" width="10" style="3"/>
    <col min="5360" max="5360" width="10.77734375" style="3" customWidth="1"/>
    <col min="5361" max="5361" width="14.5546875" style="3" customWidth="1"/>
    <col min="5362" max="5362" width="99.33203125" style="3" bestFit="1" customWidth="1"/>
    <col min="5363" max="5363" width="5.5546875" style="3" bestFit="1" customWidth="1"/>
    <col min="5364" max="5604" width="10" style="3"/>
    <col min="5605" max="5605" width="6.77734375" style="3" customWidth="1"/>
    <col min="5606" max="5606" width="5.109375" style="3" customWidth="1"/>
    <col min="5607" max="5607" width="11.6640625" style="3" bestFit="1" customWidth="1"/>
    <col min="5608" max="5608" width="18.33203125" style="3" customWidth="1"/>
    <col min="5609" max="5609" width="10" style="3"/>
    <col min="5610" max="5610" width="15.6640625" style="3" customWidth="1"/>
    <col min="5611" max="5611" width="17.77734375" style="3" customWidth="1"/>
    <col min="5612" max="5615" width="10" style="3"/>
    <col min="5616" max="5616" width="10.77734375" style="3" customWidth="1"/>
    <col min="5617" max="5617" width="14.5546875" style="3" customWidth="1"/>
    <col min="5618" max="5618" width="99.33203125" style="3" bestFit="1" customWidth="1"/>
    <col min="5619" max="5619" width="5.5546875" style="3" bestFit="1" customWidth="1"/>
    <col min="5620" max="5860" width="10" style="3"/>
    <col min="5861" max="5861" width="6.77734375" style="3" customWidth="1"/>
    <col min="5862" max="5862" width="5.109375" style="3" customWidth="1"/>
    <col min="5863" max="5863" width="11.6640625" style="3" bestFit="1" customWidth="1"/>
    <col min="5864" max="5864" width="18.33203125" style="3" customWidth="1"/>
    <col min="5865" max="5865" width="10" style="3"/>
    <col min="5866" max="5866" width="15.6640625" style="3" customWidth="1"/>
    <col min="5867" max="5867" width="17.77734375" style="3" customWidth="1"/>
    <col min="5868" max="5871" width="10" style="3"/>
    <col min="5872" max="5872" width="10.77734375" style="3" customWidth="1"/>
    <col min="5873" max="5873" width="14.5546875" style="3" customWidth="1"/>
    <col min="5874" max="5874" width="99.33203125" style="3" bestFit="1" customWidth="1"/>
    <col min="5875" max="5875" width="5.5546875" style="3" bestFit="1" customWidth="1"/>
    <col min="5876" max="6116" width="10" style="3"/>
    <col min="6117" max="6117" width="6.77734375" style="3" customWidth="1"/>
    <col min="6118" max="6118" width="5.109375" style="3" customWidth="1"/>
    <col min="6119" max="6119" width="11.6640625" style="3" bestFit="1" customWidth="1"/>
    <col min="6120" max="6120" width="18.33203125" style="3" customWidth="1"/>
    <col min="6121" max="6121" width="10" style="3"/>
    <col min="6122" max="6122" width="15.6640625" style="3" customWidth="1"/>
    <col min="6123" max="6123" width="17.77734375" style="3" customWidth="1"/>
    <col min="6124" max="6127" width="10" style="3"/>
    <col min="6128" max="6128" width="10.77734375" style="3" customWidth="1"/>
    <col min="6129" max="6129" width="14.5546875" style="3" customWidth="1"/>
    <col min="6130" max="6130" width="99.33203125" style="3" bestFit="1" customWidth="1"/>
    <col min="6131" max="6131" width="5.5546875" style="3" bestFit="1" customWidth="1"/>
    <col min="6132" max="6372" width="10" style="3"/>
    <col min="6373" max="6373" width="6.77734375" style="3" customWidth="1"/>
    <col min="6374" max="6374" width="5.109375" style="3" customWidth="1"/>
    <col min="6375" max="6375" width="11.6640625" style="3" bestFit="1" customWidth="1"/>
    <col min="6376" max="6376" width="18.33203125" style="3" customWidth="1"/>
    <col min="6377" max="6377" width="10" style="3"/>
    <col min="6378" max="6378" width="15.6640625" style="3" customWidth="1"/>
    <col min="6379" max="6379" width="17.77734375" style="3" customWidth="1"/>
    <col min="6380" max="6383" width="10" style="3"/>
    <col min="6384" max="6384" width="10.77734375" style="3" customWidth="1"/>
    <col min="6385" max="6385" width="14.5546875" style="3" customWidth="1"/>
    <col min="6386" max="6386" width="99.33203125" style="3" bestFit="1" customWidth="1"/>
    <col min="6387" max="6387" width="5.5546875" style="3" bestFit="1" customWidth="1"/>
    <col min="6388" max="6628" width="10" style="3"/>
    <col min="6629" max="6629" width="6.77734375" style="3" customWidth="1"/>
    <col min="6630" max="6630" width="5.109375" style="3" customWidth="1"/>
    <col min="6631" max="6631" width="11.6640625" style="3" bestFit="1" customWidth="1"/>
    <col min="6632" max="6632" width="18.33203125" style="3" customWidth="1"/>
    <col min="6633" max="6633" width="10" style="3"/>
    <col min="6634" max="6634" width="15.6640625" style="3" customWidth="1"/>
    <col min="6635" max="6635" width="17.77734375" style="3" customWidth="1"/>
    <col min="6636" max="6639" width="10" style="3"/>
    <col min="6640" max="6640" width="10.77734375" style="3" customWidth="1"/>
    <col min="6641" max="6641" width="14.5546875" style="3" customWidth="1"/>
    <col min="6642" max="6642" width="99.33203125" style="3" bestFit="1" customWidth="1"/>
    <col min="6643" max="6643" width="5.5546875" style="3" bestFit="1" customWidth="1"/>
    <col min="6644" max="6884" width="10" style="3"/>
    <col min="6885" max="6885" width="6.77734375" style="3" customWidth="1"/>
    <col min="6886" max="6886" width="5.109375" style="3" customWidth="1"/>
    <col min="6887" max="6887" width="11.6640625" style="3" bestFit="1" customWidth="1"/>
    <col min="6888" max="6888" width="18.33203125" style="3" customWidth="1"/>
    <col min="6889" max="6889" width="10" style="3"/>
    <col min="6890" max="6890" width="15.6640625" style="3" customWidth="1"/>
    <col min="6891" max="6891" width="17.77734375" style="3" customWidth="1"/>
    <col min="6892" max="6895" width="10" style="3"/>
    <col min="6896" max="6896" width="10.77734375" style="3" customWidth="1"/>
    <col min="6897" max="6897" width="14.5546875" style="3" customWidth="1"/>
    <col min="6898" max="6898" width="99.33203125" style="3" bestFit="1" customWidth="1"/>
    <col min="6899" max="6899" width="5.5546875" style="3" bestFit="1" customWidth="1"/>
    <col min="6900" max="7140" width="10" style="3"/>
    <col min="7141" max="7141" width="6.77734375" style="3" customWidth="1"/>
    <col min="7142" max="7142" width="5.109375" style="3" customWidth="1"/>
    <col min="7143" max="7143" width="11.6640625" style="3" bestFit="1" customWidth="1"/>
    <col min="7144" max="7144" width="18.33203125" style="3" customWidth="1"/>
    <col min="7145" max="7145" width="10" style="3"/>
    <col min="7146" max="7146" width="15.6640625" style="3" customWidth="1"/>
    <col min="7147" max="7147" width="17.77734375" style="3" customWidth="1"/>
    <col min="7148" max="7151" width="10" style="3"/>
    <col min="7152" max="7152" width="10.77734375" style="3" customWidth="1"/>
    <col min="7153" max="7153" width="14.5546875" style="3" customWidth="1"/>
    <col min="7154" max="7154" width="99.33203125" style="3" bestFit="1" customWidth="1"/>
    <col min="7155" max="7155" width="5.5546875" style="3" bestFit="1" customWidth="1"/>
    <col min="7156" max="7396" width="10" style="3"/>
    <col min="7397" max="7397" width="6.77734375" style="3" customWidth="1"/>
    <col min="7398" max="7398" width="5.109375" style="3" customWidth="1"/>
    <col min="7399" max="7399" width="11.6640625" style="3" bestFit="1" customWidth="1"/>
    <col min="7400" max="7400" width="18.33203125" style="3" customWidth="1"/>
    <col min="7401" max="7401" width="10" style="3"/>
    <col min="7402" max="7402" width="15.6640625" style="3" customWidth="1"/>
    <col min="7403" max="7403" width="17.77734375" style="3" customWidth="1"/>
    <col min="7404" max="7407" width="10" style="3"/>
    <col min="7408" max="7408" width="10.77734375" style="3" customWidth="1"/>
    <col min="7409" max="7409" width="14.5546875" style="3" customWidth="1"/>
    <col min="7410" max="7410" width="99.33203125" style="3" bestFit="1" customWidth="1"/>
    <col min="7411" max="7411" width="5.5546875" style="3" bestFit="1" customWidth="1"/>
    <col min="7412" max="7652" width="10" style="3"/>
    <col min="7653" max="7653" width="6.77734375" style="3" customWidth="1"/>
    <col min="7654" max="7654" width="5.109375" style="3" customWidth="1"/>
    <col min="7655" max="7655" width="11.6640625" style="3" bestFit="1" customWidth="1"/>
    <col min="7656" max="7656" width="18.33203125" style="3" customWidth="1"/>
    <col min="7657" max="7657" width="10" style="3"/>
    <col min="7658" max="7658" width="15.6640625" style="3" customWidth="1"/>
    <col min="7659" max="7659" width="17.77734375" style="3" customWidth="1"/>
    <col min="7660" max="7663" width="10" style="3"/>
    <col min="7664" max="7664" width="10.77734375" style="3" customWidth="1"/>
    <col min="7665" max="7665" width="14.5546875" style="3" customWidth="1"/>
    <col min="7666" max="7666" width="99.33203125" style="3" bestFit="1" customWidth="1"/>
    <col min="7667" max="7667" width="5.5546875" style="3" bestFit="1" customWidth="1"/>
    <col min="7668" max="7908" width="10" style="3"/>
    <col min="7909" max="7909" width="6.77734375" style="3" customWidth="1"/>
    <col min="7910" max="7910" width="5.109375" style="3" customWidth="1"/>
    <col min="7911" max="7911" width="11.6640625" style="3" bestFit="1" customWidth="1"/>
    <col min="7912" max="7912" width="18.33203125" style="3" customWidth="1"/>
    <col min="7913" max="7913" width="10" style="3"/>
    <col min="7914" max="7914" width="15.6640625" style="3" customWidth="1"/>
    <col min="7915" max="7915" width="17.77734375" style="3" customWidth="1"/>
    <col min="7916" max="7919" width="10" style="3"/>
    <col min="7920" max="7920" width="10.77734375" style="3" customWidth="1"/>
    <col min="7921" max="7921" width="14.5546875" style="3" customWidth="1"/>
    <col min="7922" max="7922" width="99.33203125" style="3" bestFit="1" customWidth="1"/>
    <col min="7923" max="7923" width="5.5546875" style="3" bestFit="1" customWidth="1"/>
    <col min="7924" max="8164" width="10" style="3"/>
    <col min="8165" max="8165" width="6.77734375" style="3" customWidth="1"/>
    <col min="8166" max="8166" width="5.109375" style="3" customWidth="1"/>
    <col min="8167" max="8167" width="11.6640625" style="3" bestFit="1" customWidth="1"/>
    <col min="8168" max="8168" width="18.33203125" style="3" customWidth="1"/>
    <col min="8169" max="8169" width="10" style="3"/>
    <col min="8170" max="8170" width="15.6640625" style="3" customWidth="1"/>
    <col min="8171" max="8171" width="17.77734375" style="3" customWidth="1"/>
    <col min="8172" max="8175" width="10" style="3"/>
    <col min="8176" max="8176" width="10.77734375" style="3" customWidth="1"/>
    <col min="8177" max="8177" width="14.5546875" style="3" customWidth="1"/>
    <col min="8178" max="8178" width="99.33203125" style="3" bestFit="1" customWidth="1"/>
    <col min="8179" max="8179" width="5.5546875" style="3" bestFit="1" customWidth="1"/>
    <col min="8180" max="8420" width="10" style="3"/>
    <col min="8421" max="8421" width="6.77734375" style="3" customWidth="1"/>
    <col min="8422" max="8422" width="5.109375" style="3" customWidth="1"/>
    <col min="8423" max="8423" width="11.6640625" style="3" bestFit="1" customWidth="1"/>
    <col min="8424" max="8424" width="18.33203125" style="3" customWidth="1"/>
    <col min="8425" max="8425" width="10" style="3"/>
    <col min="8426" max="8426" width="15.6640625" style="3" customWidth="1"/>
    <col min="8427" max="8427" width="17.77734375" style="3" customWidth="1"/>
    <col min="8428" max="8431" width="10" style="3"/>
    <col min="8432" max="8432" width="10.77734375" style="3" customWidth="1"/>
    <col min="8433" max="8433" width="14.5546875" style="3" customWidth="1"/>
    <col min="8434" max="8434" width="99.33203125" style="3" bestFit="1" customWidth="1"/>
    <col min="8435" max="8435" width="5.5546875" style="3" bestFit="1" customWidth="1"/>
    <col min="8436" max="8676" width="10" style="3"/>
    <col min="8677" max="8677" width="6.77734375" style="3" customWidth="1"/>
    <col min="8678" max="8678" width="5.109375" style="3" customWidth="1"/>
    <col min="8679" max="8679" width="11.6640625" style="3" bestFit="1" customWidth="1"/>
    <col min="8680" max="8680" width="18.33203125" style="3" customWidth="1"/>
    <col min="8681" max="8681" width="10" style="3"/>
    <col min="8682" max="8682" width="15.6640625" style="3" customWidth="1"/>
    <col min="8683" max="8683" width="17.77734375" style="3" customWidth="1"/>
    <col min="8684" max="8687" width="10" style="3"/>
    <col min="8688" max="8688" width="10.77734375" style="3" customWidth="1"/>
    <col min="8689" max="8689" width="14.5546875" style="3" customWidth="1"/>
    <col min="8690" max="8690" width="99.33203125" style="3" bestFit="1" customWidth="1"/>
    <col min="8691" max="8691" width="5.5546875" style="3" bestFit="1" customWidth="1"/>
    <col min="8692" max="8932" width="10" style="3"/>
    <col min="8933" max="8933" width="6.77734375" style="3" customWidth="1"/>
    <col min="8934" max="8934" width="5.109375" style="3" customWidth="1"/>
    <col min="8935" max="8935" width="11.6640625" style="3" bestFit="1" customWidth="1"/>
    <col min="8936" max="8936" width="18.33203125" style="3" customWidth="1"/>
    <col min="8937" max="8937" width="10" style="3"/>
    <col min="8938" max="8938" width="15.6640625" style="3" customWidth="1"/>
    <col min="8939" max="8939" width="17.77734375" style="3" customWidth="1"/>
    <col min="8940" max="8943" width="10" style="3"/>
    <col min="8944" max="8944" width="10.77734375" style="3" customWidth="1"/>
    <col min="8945" max="8945" width="14.5546875" style="3" customWidth="1"/>
    <col min="8946" max="8946" width="99.33203125" style="3" bestFit="1" customWidth="1"/>
    <col min="8947" max="8947" width="5.5546875" style="3" bestFit="1" customWidth="1"/>
    <col min="8948" max="9188" width="10" style="3"/>
    <col min="9189" max="9189" width="6.77734375" style="3" customWidth="1"/>
    <col min="9190" max="9190" width="5.109375" style="3" customWidth="1"/>
    <col min="9191" max="9191" width="11.6640625" style="3" bestFit="1" customWidth="1"/>
    <col min="9192" max="9192" width="18.33203125" style="3" customWidth="1"/>
    <col min="9193" max="9193" width="10" style="3"/>
    <col min="9194" max="9194" width="15.6640625" style="3" customWidth="1"/>
    <col min="9195" max="9195" width="17.77734375" style="3" customWidth="1"/>
    <col min="9196" max="9199" width="10" style="3"/>
    <col min="9200" max="9200" width="10.77734375" style="3" customWidth="1"/>
    <col min="9201" max="9201" width="14.5546875" style="3" customWidth="1"/>
    <col min="9202" max="9202" width="99.33203125" style="3" bestFit="1" customWidth="1"/>
    <col min="9203" max="9203" width="5.5546875" style="3" bestFit="1" customWidth="1"/>
    <col min="9204" max="9444" width="10" style="3"/>
    <col min="9445" max="9445" width="6.77734375" style="3" customWidth="1"/>
    <col min="9446" max="9446" width="5.109375" style="3" customWidth="1"/>
    <col min="9447" max="9447" width="11.6640625" style="3" bestFit="1" customWidth="1"/>
    <col min="9448" max="9448" width="18.33203125" style="3" customWidth="1"/>
    <col min="9449" max="9449" width="10" style="3"/>
    <col min="9450" max="9450" width="15.6640625" style="3" customWidth="1"/>
    <col min="9451" max="9451" width="17.77734375" style="3" customWidth="1"/>
    <col min="9452" max="9455" width="10" style="3"/>
    <col min="9456" max="9456" width="10.77734375" style="3" customWidth="1"/>
    <col min="9457" max="9457" width="14.5546875" style="3" customWidth="1"/>
    <col min="9458" max="9458" width="99.33203125" style="3" bestFit="1" customWidth="1"/>
    <col min="9459" max="9459" width="5.5546875" style="3" bestFit="1" customWidth="1"/>
    <col min="9460" max="9700" width="10" style="3"/>
    <col min="9701" max="9701" width="6.77734375" style="3" customWidth="1"/>
    <col min="9702" max="9702" width="5.109375" style="3" customWidth="1"/>
    <col min="9703" max="9703" width="11.6640625" style="3" bestFit="1" customWidth="1"/>
    <col min="9704" max="9704" width="18.33203125" style="3" customWidth="1"/>
    <col min="9705" max="9705" width="10" style="3"/>
    <col min="9706" max="9706" width="15.6640625" style="3" customWidth="1"/>
    <col min="9707" max="9707" width="17.77734375" style="3" customWidth="1"/>
    <col min="9708" max="9711" width="10" style="3"/>
    <col min="9712" max="9712" width="10.77734375" style="3" customWidth="1"/>
    <col min="9713" max="9713" width="14.5546875" style="3" customWidth="1"/>
    <col min="9714" max="9714" width="99.33203125" style="3" bestFit="1" customWidth="1"/>
    <col min="9715" max="9715" width="5.5546875" style="3" bestFit="1" customWidth="1"/>
    <col min="9716" max="9956" width="10" style="3"/>
    <col min="9957" max="9957" width="6.77734375" style="3" customWidth="1"/>
    <col min="9958" max="9958" width="5.109375" style="3" customWidth="1"/>
    <col min="9959" max="9959" width="11.6640625" style="3" bestFit="1" customWidth="1"/>
    <col min="9960" max="9960" width="18.33203125" style="3" customWidth="1"/>
    <col min="9961" max="9961" width="10" style="3"/>
    <col min="9962" max="9962" width="15.6640625" style="3" customWidth="1"/>
    <col min="9963" max="9963" width="17.77734375" style="3" customWidth="1"/>
    <col min="9964" max="9967" width="10" style="3"/>
    <col min="9968" max="9968" width="10.77734375" style="3" customWidth="1"/>
    <col min="9969" max="9969" width="14.5546875" style="3" customWidth="1"/>
    <col min="9970" max="9970" width="99.33203125" style="3" bestFit="1" customWidth="1"/>
    <col min="9971" max="9971" width="5.5546875" style="3" bestFit="1" customWidth="1"/>
    <col min="9972" max="10212" width="10" style="3"/>
    <col min="10213" max="10213" width="6.77734375" style="3" customWidth="1"/>
    <col min="10214" max="10214" width="5.109375" style="3" customWidth="1"/>
    <col min="10215" max="10215" width="11.6640625" style="3" bestFit="1" customWidth="1"/>
    <col min="10216" max="10216" width="18.33203125" style="3" customWidth="1"/>
    <col min="10217" max="10217" width="10" style="3"/>
    <col min="10218" max="10218" width="15.6640625" style="3" customWidth="1"/>
    <col min="10219" max="10219" width="17.77734375" style="3" customWidth="1"/>
    <col min="10220" max="10223" width="10" style="3"/>
    <col min="10224" max="10224" width="10.77734375" style="3" customWidth="1"/>
    <col min="10225" max="10225" width="14.5546875" style="3" customWidth="1"/>
    <col min="10226" max="10226" width="99.33203125" style="3" bestFit="1" customWidth="1"/>
    <col min="10227" max="10227" width="5.5546875" style="3" bestFit="1" customWidth="1"/>
    <col min="10228" max="10468" width="10" style="3"/>
    <col min="10469" max="10469" width="6.77734375" style="3" customWidth="1"/>
    <col min="10470" max="10470" width="5.109375" style="3" customWidth="1"/>
    <col min="10471" max="10471" width="11.6640625" style="3" bestFit="1" customWidth="1"/>
    <col min="10472" max="10472" width="18.33203125" style="3" customWidth="1"/>
    <col min="10473" max="10473" width="10" style="3"/>
    <col min="10474" max="10474" width="15.6640625" style="3" customWidth="1"/>
    <col min="10475" max="10475" width="17.77734375" style="3" customWidth="1"/>
    <col min="10476" max="10479" width="10" style="3"/>
    <col min="10480" max="10480" width="10.77734375" style="3" customWidth="1"/>
    <col min="10481" max="10481" width="14.5546875" style="3" customWidth="1"/>
    <col min="10482" max="10482" width="99.33203125" style="3" bestFit="1" customWidth="1"/>
    <col min="10483" max="10483" width="5.5546875" style="3" bestFit="1" customWidth="1"/>
    <col min="10484" max="10724" width="10" style="3"/>
    <col min="10725" max="10725" width="6.77734375" style="3" customWidth="1"/>
    <col min="10726" max="10726" width="5.109375" style="3" customWidth="1"/>
    <col min="10727" max="10727" width="11.6640625" style="3" bestFit="1" customWidth="1"/>
    <col min="10728" max="10728" width="18.33203125" style="3" customWidth="1"/>
    <col min="10729" max="10729" width="10" style="3"/>
    <col min="10730" max="10730" width="15.6640625" style="3" customWidth="1"/>
    <col min="10731" max="10731" width="17.77734375" style="3" customWidth="1"/>
    <col min="10732" max="10735" width="10" style="3"/>
    <col min="10736" max="10736" width="10.77734375" style="3" customWidth="1"/>
    <col min="10737" max="10737" width="14.5546875" style="3" customWidth="1"/>
    <col min="10738" max="10738" width="99.33203125" style="3" bestFit="1" customWidth="1"/>
    <col min="10739" max="10739" width="5.5546875" style="3" bestFit="1" customWidth="1"/>
    <col min="10740" max="10980" width="10" style="3"/>
    <col min="10981" max="10981" width="6.77734375" style="3" customWidth="1"/>
    <col min="10982" max="10982" width="5.109375" style="3" customWidth="1"/>
    <col min="10983" max="10983" width="11.6640625" style="3" bestFit="1" customWidth="1"/>
    <col min="10984" max="10984" width="18.33203125" style="3" customWidth="1"/>
    <col min="10985" max="10985" width="10" style="3"/>
    <col min="10986" max="10986" width="15.6640625" style="3" customWidth="1"/>
    <col min="10987" max="10987" width="17.77734375" style="3" customWidth="1"/>
    <col min="10988" max="10991" width="10" style="3"/>
    <col min="10992" max="10992" width="10.77734375" style="3" customWidth="1"/>
    <col min="10993" max="10993" width="14.5546875" style="3" customWidth="1"/>
    <col min="10994" max="10994" width="99.33203125" style="3" bestFit="1" customWidth="1"/>
    <col min="10995" max="10995" width="5.5546875" style="3" bestFit="1" customWidth="1"/>
    <col min="10996" max="11236" width="10" style="3"/>
    <col min="11237" max="11237" width="6.77734375" style="3" customWidth="1"/>
    <col min="11238" max="11238" width="5.109375" style="3" customWidth="1"/>
    <col min="11239" max="11239" width="11.6640625" style="3" bestFit="1" customWidth="1"/>
    <col min="11240" max="11240" width="18.33203125" style="3" customWidth="1"/>
    <col min="11241" max="11241" width="10" style="3"/>
    <col min="11242" max="11242" width="15.6640625" style="3" customWidth="1"/>
    <col min="11243" max="11243" width="17.77734375" style="3" customWidth="1"/>
    <col min="11244" max="11247" width="10" style="3"/>
    <col min="11248" max="11248" width="10.77734375" style="3" customWidth="1"/>
    <col min="11249" max="11249" width="14.5546875" style="3" customWidth="1"/>
    <col min="11250" max="11250" width="99.33203125" style="3" bestFit="1" customWidth="1"/>
    <col min="11251" max="11251" width="5.5546875" style="3" bestFit="1" customWidth="1"/>
    <col min="11252" max="11492" width="10" style="3"/>
    <col min="11493" max="11493" width="6.77734375" style="3" customWidth="1"/>
    <col min="11494" max="11494" width="5.109375" style="3" customWidth="1"/>
    <col min="11495" max="11495" width="11.6640625" style="3" bestFit="1" customWidth="1"/>
    <col min="11496" max="11496" width="18.33203125" style="3" customWidth="1"/>
    <col min="11497" max="11497" width="10" style="3"/>
    <col min="11498" max="11498" width="15.6640625" style="3" customWidth="1"/>
    <col min="11499" max="11499" width="17.77734375" style="3" customWidth="1"/>
    <col min="11500" max="11503" width="10" style="3"/>
    <col min="11504" max="11504" width="10.77734375" style="3" customWidth="1"/>
    <col min="11505" max="11505" width="14.5546875" style="3" customWidth="1"/>
    <col min="11506" max="11506" width="99.33203125" style="3" bestFit="1" customWidth="1"/>
    <col min="11507" max="11507" width="5.5546875" style="3" bestFit="1" customWidth="1"/>
    <col min="11508" max="11748" width="10" style="3"/>
    <col min="11749" max="11749" width="6.77734375" style="3" customWidth="1"/>
    <col min="11750" max="11750" width="5.109375" style="3" customWidth="1"/>
    <col min="11751" max="11751" width="11.6640625" style="3" bestFit="1" customWidth="1"/>
    <col min="11752" max="11752" width="18.33203125" style="3" customWidth="1"/>
    <col min="11753" max="11753" width="10" style="3"/>
    <col min="11754" max="11754" width="15.6640625" style="3" customWidth="1"/>
    <col min="11755" max="11755" width="17.77734375" style="3" customWidth="1"/>
    <col min="11756" max="11759" width="10" style="3"/>
    <col min="11760" max="11760" width="10.77734375" style="3" customWidth="1"/>
    <col min="11761" max="11761" width="14.5546875" style="3" customWidth="1"/>
    <col min="11762" max="11762" width="99.33203125" style="3" bestFit="1" customWidth="1"/>
    <col min="11763" max="11763" width="5.5546875" style="3" bestFit="1" customWidth="1"/>
    <col min="11764" max="12004" width="10" style="3"/>
    <col min="12005" max="12005" width="6.77734375" style="3" customWidth="1"/>
    <col min="12006" max="12006" width="5.109375" style="3" customWidth="1"/>
    <col min="12007" max="12007" width="11.6640625" style="3" bestFit="1" customWidth="1"/>
    <col min="12008" max="12008" width="18.33203125" style="3" customWidth="1"/>
    <col min="12009" max="12009" width="10" style="3"/>
    <col min="12010" max="12010" width="15.6640625" style="3" customWidth="1"/>
    <col min="12011" max="12011" width="17.77734375" style="3" customWidth="1"/>
    <col min="12012" max="12015" width="10" style="3"/>
    <col min="12016" max="12016" width="10.77734375" style="3" customWidth="1"/>
    <col min="12017" max="12017" width="14.5546875" style="3" customWidth="1"/>
    <col min="12018" max="12018" width="99.33203125" style="3" bestFit="1" customWidth="1"/>
    <col min="12019" max="12019" width="5.5546875" style="3" bestFit="1" customWidth="1"/>
    <col min="12020" max="12260" width="10" style="3"/>
    <col min="12261" max="12261" width="6.77734375" style="3" customWidth="1"/>
    <col min="12262" max="12262" width="5.109375" style="3" customWidth="1"/>
    <col min="12263" max="12263" width="11.6640625" style="3" bestFit="1" customWidth="1"/>
    <col min="12264" max="12264" width="18.33203125" style="3" customWidth="1"/>
    <col min="12265" max="12265" width="10" style="3"/>
    <col min="12266" max="12266" width="15.6640625" style="3" customWidth="1"/>
    <col min="12267" max="12267" width="17.77734375" style="3" customWidth="1"/>
    <col min="12268" max="12271" width="10" style="3"/>
    <col min="12272" max="12272" width="10.77734375" style="3" customWidth="1"/>
    <col min="12273" max="12273" width="14.5546875" style="3" customWidth="1"/>
    <col min="12274" max="12274" width="99.33203125" style="3" bestFit="1" customWidth="1"/>
    <col min="12275" max="12275" width="5.5546875" style="3" bestFit="1" customWidth="1"/>
    <col min="12276" max="12516" width="10" style="3"/>
    <col min="12517" max="12517" width="6.77734375" style="3" customWidth="1"/>
    <col min="12518" max="12518" width="5.109375" style="3" customWidth="1"/>
    <col min="12519" max="12519" width="11.6640625" style="3" bestFit="1" customWidth="1"/>
    <col min="12520" max="12520" width="18.33203125" style="3" customWidth="1"/>
    <col min="12521" max="12521" width="10" style="3"/>
    <col min="12522" max="12522" width="15.6640625" style="3" customWidth="1"/>
    <col min="12523" max="12523" width="17.77734375" style="3" customWidth="1"/>
    <col min="12524" max="12527" width="10" style="3"/>
    <col min="12528" max="12528" width="10.77734375" style="3" customWidth="1"/>
    <col min="12529" max="12529" width="14.5546875" style="3" customWidth="1"/>
    <col min="12530" max="12530" width="99.33203125" style="3" bestFit="1" customWidth="1"/>
    <col min="12531" max="12531" width="5.5546875" style="3" bestFit="1" customWidth="1"/>
    <col min="12532" max="12772" width="10" style="3"/>
    <col min="12773" max="12773" width="6.77734375" style="3" customWidth="1"/>
    <col min="12774" max="12774" width="5.109375" style="3" customWidth="1"/>
    <col min="12775" max="12775" width="11.6640625" style="3" bestFit="1" customWidth="1"/>
    <col min="12776" max="12776" width="18.33203125" style="3" customWidth="1"/>
    <col min="12777" max="12777" width="10" style="3"/>
    <col min="12778" max="12778" width="15.6640625" style="3" customWidth="1"/>
    <col min="12779" max="12779" width="17.77734375" style="3" customWidth="1"/>
    <col min="12780" max="12783" width="10" style="3"/>
    <col min="12784" max="12784" width="10.77734375" style="3" customWidth="1"/>
    <col min="12785" max="12785" width="14.5546875" style="3" customWidth="1"/>
    <col min="12786" max="12786" width="99.33203125" style="3" bestFit="1" customWidth="1"/>
    <col min="12787" max="12787" width="5.5546875" style="3" bestFit="1" customWidth="1"/>
    <col min="12788" max="13028" width="10" style="3"/>
    <col min="13029" max="13029" width="6.77734375" style="3" customWidth="1"/>
    <col min="13030" max="13030" width="5.109375" style="3" customWidth="1"/>
    <col min="13031" max="13031" width="11.6640625" style="3" bestFit="1" customWidth="1"/>
    <col min="13032" max="13032" width="18.33203125" style="3" customWidth="1"/>
    <col min="13033" max="13033" width="10" style="3"/>
    <col min="13034" max="13034" width="15.6640625" style="3" customWidth="1"/>
    <col min="13035" max="13035" width="17.77734375" style="3" customWidth="1"/>
    <col min="13036" max="13039" width="10" style="3"/>
    <col min="13040" max="13040" width="10.77734375" style="3" customWidth="1"/>
    <col min="13041" max="13041" width="14.5546875" style="3" customWidth="1"/>
    <col min="13042" max="13042" width="99.33203125" style="3" bestFit="1" customWidth="1"/>
    <col min="13043" max="13043" width="5.5546875" style="3" bestFit="1" customWidth="1"/>
    <col min="13044" max="13284" width="10" style="3"/>
    <col min="13285" max="13285" width="6.77734375" style="3" customWidth="1"/>
    <col min="13286" max="13286" width="5.109375" style="3" customWidth="1"/>
    <col min="13287" max="13287" width="11.6640625" style="3" bestFit="1" customWidth="1"/>
    <col min="13288" max="13288" width="18.33203125" style="3" customWidth="1"/>
    <col min="13289" max="13289" width="10" style="3"/>
    <col min="13290" max="13290" width="15.6640625" style="3" customWidth="1"/>
    <col min="13291" max="13291" width="17.77734375" style="3" customWidth="1"/>
    <col min="13292" max="13295" width="10" style="3"/>
    <col min="13296" max="13296" width="10.77734375" style="3" customWidth="1"/>
    <col min="13297" max="13297" width="14.5546875" style="3" customWidth="1"/>
    <col min="13298" max="13298" width="99.33203125" style="3" bestFit="1" customWidth="1"/>
    <col min="13299" max="13299" width="5.5546875" style="3" bestFit="1" customWidth="1"/>
    <col min="13300" max="13540" width="10" style="3"/>
    <col min="13541" max="13541" width="6.77734375" style="3" customWidth="1"/>
    <col min="13542" max="13542" width="5.109375" style="3" customWidth="1"/>
    <col min="13543" max="13543" width="11.6640625" style="3" bestFit="1" customWidth="1"/>
    <col min="13544" max="13544" width="18.33203125" style="3" customWidth="1"/>
    <col min="13545" max="13545" width="10" style="3"/>
    <col min="13546" max="13546" width="15.6640625" style="3" customWidth="1"/>
    <col min="13547" max="13547" width="17.77734375" style="3" customWidth="1"/>
    <col min="13548" max="13551" width="10" style="3"/>
    <col min="13552" max="13552" width="10.77734375" style="3" customWidth="1"/>
    <col min="13553" max="13553" width="14.5546875" style="3" customWidth="1"/>
    <col min="13554" max="13554" width="99.33203125" style="3" bestFit="1" customWidth="1"/>
    <col min="13555" max="13555" width="5.5546875" style="3" bestFit="1" customWidth="1"/>
    <col min="13556" max="13796" width="10" style="3"/>
    <col min="13797" max="13797" width="6.77734375" style="3" customWidth="1"/>
    <col min="13798" max="13798" width="5.109375" style="3" customWidth="1"/>
    <col min="13799" max="13799" width="11.6640625" style="3" bestFit="1" customWidth="1"/>
    <col min="13800" max="13800" width="18.33203125" style="3" customWidth="1"/>
    <col min="13801" max="13801" width="10" style="3"/>
    <col min="13802" max="13802" width="15.6640625" style="3" customWidth="1"/>
    <col min="13803" max="13803" width="17.77734375" style="3" customWidth="1"/>
    <col min="13804" max="13807" width="10" style="3"/>
    <col min="13808" max="13808" width="10.77734375" style="3" customWidth="1"/>
    <col min="13809" max="13809" width="14.5546875" style="3" customWidth="1"/>
    <col min="13810" max="13810" width="99.33203125" style="3" bestFit="1" customWidth="1"/>
    <col min="13811" max="13811" width="5.5546875" style="3" bestFit="1" customWidth="1"/>
    <col min="13812" max="14052" width="10" style="3"/>
    <col min="14053" max="14053" width="6.77734375" style="3" customWidth="1"/>
    <col min="14054" max="14054" width="5.109375" style="3" customWidth="1"/>
    <col min="14055" max="14055" width="11.6640625" style="3" bestFit="1" customWidth="1"/>
    <col min="14056" max="14056" width="18.33203125" style="3" customWidth="1"/>
    <col min="14057" max="14057" width="10" style="3"/>
    <col min="14058" max="14058" width="15.6640625" style="3" customWidth="1"/>
    <col min="14059" max="14059" width="17.77734375" style="3" customWidth="1"/>
    <col min="14060" max="14063" width="10" style="3"/>
    <col min="14064" max="14064" width="10.77734375" style="3" customWidth="1"/>
    <col min="14065" max="14065" width="14.5546875" style="3" customWidth="1"/>
    <col min="14066" max="14066" width="99.33203125" style="3" bestFit="1" customWidth="1"/>
    <col min="14067" max="14067" width="5.5546875" style="3" bestFit="1" customWidth="1"/>
    <col min="14068" max="14308" width="10" style="3"/>
    <col min="14309" max="14309" width="6.77734375" style="3" customWidth="1"/>
    <col min="14310" max="14310" width="5.109375" style="3" customWidth="1"/>
    <col min="14311" max="14311" width="11.6640625" style="3" bestFit="1" customWidth="1"/>
    <col min="14312" max="14312" width="18.33203125" style="3" customWidth="1"/>
    <col min="14313" max="14313" width="10" style="3"/>
    <col min="14314" max="14314" width="15.6640625" style="3" customWidth="1"/>
    <col min="14315" max="14315" width="17.77734375" style="3" customWidth="1"/>
    <col min="14316" max="14319" width="10" style="3"/>
    <col min="14320" max="14320" width="10.77734375" style="3" customWidth="1"/>
    <col min="14321" max="14321" width="14.5546875" style="3" customWidth="1"/>
    <col min="14322" max="14322" width="99.33203125" style="3" bestFit="1" customWidth="1"/>
    <col min="14323" max="14323" width="5.5546875" style="3" bestFit="1" customWidth="1"/>
    <col min="14324" max="14564" width="10" style="3"/>
    <col min="14565" max="14565" width="6.77734375" style="3" customWidth="1"/>
    <col min="14566" max="14566" width="5.109375" style="3" customWidth="1"/>
    <col min="14567" max="14567" width="11.6640625" style="3" bestFit="1" customWidth="1"/>
    <col min="14568" max="14568" width="18.33203125" style="3" customWidth="1"/>
    <col min="14569" max="14569" width="10" style="3"/>
    <col min="14570" max="14570" width="15.6640625" style="3" customWidth="1"/>
    <col min="14571" max="14571" width="17.77734375" style="3" customWidth="1"/>
    <col min="14572" max="14575" width="10" style="3"/>
    <col min="14576" max="14576" width="10.77734375" style="3" customWidth="1"/>
    <col min="14577" max="14577" width="14.5546875" style="3" customWidth="1"/>
    <col min="14578" max="14578" width="99.33203125" style="3" bestFit="1" customWidth="1"/>
    <col min="14579" max="14579" width="5.5546875" style="3" bestFit="1" customWidth="1"/>
    <col min="14580" max="14820" width="10" style="3"/>
    <col min="14821" max="14821" width="6.77734375" style="3" customWidth="1"/>
    <col min="14822" max="14822" width="5.109375" style="3" customWidth="1"/>
    <col min="14823" max="14823" width="11.6640625" style="3" bestFit="1" customWidth="1"/>
    <col min="14824" max="14824" width="18.33203125" style="3" customWidth="1"/>
    <col min="14825" max="14825" width="10" style="3"/>
    <col min="14826" max="14826" width="15.6640625" style="3" customWidth="1"/>
    <col min="14827" max="14827" width="17.77734375" style="3" customWidth="1"/>
    <col min="14828" max="14831" width="10" style="3"/>
    <col min="14832" max="14832" width="10.77734375" style="3" customWidth="1"/>
    <col min="14833" max="14833" width="14.5546875" style="3" customWidth="1"/>
    <col min="14834" max="14834" width="99.33203125" style="3" bestFit="1" customWidth="1"/>
    <col min="14835" max="14835" width="5.5546875" style="3" bestFit="1" customWidth="1"/>
    <col min="14836" max="15076" width="10" style="3"/>
    <col min="15077" max="15077" width="6.77734375" style="3" customWidth="1"/>
    <col min="15078" max="15078" width="5.109375" style="3" customWidth="1"/>
    <col min="15079" max="15079" width="11.6640625" style="3" bestFit="1" customWidth="1"/>
    <col min="15080" max="15080" width="18.33203125" style="3" customWidth="1"/>
    <col min="15081" max="15081" width="10" style="3"/>
    <col min="15082" max="15082" width="15.6640625" style="3" customWidth="1"/>
    <col min="15083" max="15083" width="17.77734375" style="3" customWidth="1"/>
    <col min="15084" max="15087" width="10" style="3"/>
    <col min="15088" max="15088" width="10.77734375" style="3" customWidth="1"/>
    <col min="15089" max="15089" width="14.5546875" style="3" customWidth="1"/>
    <col min="15090" max="15090" width="99.33203125" style="3" bestFit="1" customWidth="1"/>
    <col min="15091" max="15091" width="5.5546875" style="3" bestFit="1" customWidth="1"/>
    <col min="15092" max="15332" width="10" style="3"/>
    <col min="15333" max="15333" width="6.77734375" style="3" customWidth="1"/>
    <col min="15334" max="15334" width="5.109375" style="3" customWidth="1"/>
    <col min="15335" max="15335" width="11.6640625" style="3" bestFit="1" customWidth="1"/>
    <col min="15336" max="15336" width="18.33203125" style="3" customWidth="1"/>
    <col min="15337" max="15337" width="10" style="3"/>
    <col min="15338" max="15338" width="15.6640625" style="3" customWidth="1"/>
    <col min="15339" max="15339" width="17.77734375" style="3" customWidth="1"/>
    <col min="15340" max="15343" width="10" style="3"/>
    <col min="15344" max="15344" width="10.77734375" style="3" customWidth="1"/>
    <col min="15345" max="15345" width="14.5546875" style="3" customWidth="1"/>
    <col min="15346" max="15346" width="99.33203125" style="3" bestFit="1" customWidth="1"/>
    <col min="15347" max="15347" width="5.5546875" style="3" bestFit="1" customWidth="1"/>
    <col min="15348" max="15588" width="10" style="3"/>
    <col min="15589" max="15589" width="6.77734375" style="3" customWidth="1"/>
    <col min="15590" max="15590" width="5.109375" style="3" customWidth="1"/>
    <col min="15591" max="15591" width="11.6640625" style="3" bestFit="1" customWidth="1"/>
    <col min="15592" max="15592" width="18.33203125" style="3" customWidth="1"/>
    <col min="15593" max="15593" width="10" style="3"/>
    <col min="15594" max="15594" width="15.6640625" style="3" customWidth="1"/>
    <col min="15595" max="15595" width="17.77734375" style="3" customWidth="1"/>
    <col min="15596" max="15599" width="10" style="3"/>
    <col min="15600" max="15600" width="10.77734375" style="3" customWidth="1"/>
    <col min="15601" max="15601" width="14.5546875" style="3" customWidth="1"/>
    <col min="15602" max="15602" width="99.33203125" style="3" bestFit="1" customWidth="1"/>
    <col min="15603" max="15603" width="5.5546875" style="3" bestFit="1" customWidth="1"/>
    <col min="15604" max="15844" width="10" style="3"/>
    <col min="15845" max="15845" width="6.77734375" style="3" customWidth="1"/>
    <col min="15846" max="15846" width="5.109375" style="3" customWidth="1"/>
    <col min="15847" max="15847" width="11.6640625" style="3" bestFit="1" customWidth="1"/>
    <col min="15848" max="15848" width="18.33203125" style="3" customWidth="1"/>
    <col min="15849" max="15849" width="10" style="3"/>
    <col min="15850" max="15850" width="15.6640625" style="3" customWidth="1"/>
    <col min="15851" max="15851" width="17.77734375" style="3" customWidth="1"/>
    <col min="15852" max="15855" width="10" style="3"/>
    <col min="15856" max="15856" width="10.77734375" style="3" customWidth="1"/>
    <col min="15857" max="15857" width="14.5546875" style="3" customWidth="1"/>
    <col min="15858" max="15858" width="99.33203125" style="3" bestFit="1" customWidth="1"/>
    <col min="15859" max="15859" width="5.5546875" style="3" bestFit="1" customWidth="1"/>
    <col min="15860" max="16100" width="10" style="3"/>
    <col min="16101" max="16101" width="6.77734375" style="3" customWidth="1"/>
    <col min="16102" max="16102" width="5.109375" style="3" customWidth="1"/>
    <col min="16103" max="16103" width="11.6640625" style="3" bestFit="1" customWidth="1"/>
    <col min="16104" max="16104" width="18.33203125" style="3" customWidth="1"/>
    <col min="16105" max="16105" width="10" style="3"/>
    <col min="16106" max="16106" width="15.6640625" style="3" customWidth="1"/>
    <col min="16107" max="16107" width="17.77734375" style="3" customWidth="1"/>
    <col min="16108" max="16111" width="10" style="3"/>
    <col min="16112" max="16112" width="10.77734375" style="3" customWidth="1"/>
    <col min="16113" max="16113" width="14.5546875" style="3" customWidth="1"/>
    <col min="16114" max="16114" width="99.33203125" style="3" bestFit="1" customWidth="1"/>
    <col min="16115" max="16115" width="5.5546875" style="3" bestFit="1" customWidth="1"/>
    <col min="16116" max="16384" width="10" style="3"/>
  </cols>
  <sheetData>
    <row r="1" spans="1:15" s="2" customFormat="1" ht="16.5" customHeight="1">
      <c r="A1" s="86" t="s">
        <v>37</v>
      </c>
      <c r="B1" s="86"/>
      <c r="C1" s="86"/>
      <c r="D1" s="1"/>
      <c r="E1" s="1"/>
      <c r="F1" s="1"/>
      <c r="G1" s="1"/>
      <c r="H1" s="1"/>
      <c r="I1" s="1"/>
      <c r="J1" s="1"/>
      <c r="K1" s="1"/>
      <c r="L1" s="1"/>
    </row>
    <row r="2" spans="1:15" ht="21" customHeight="1">
      <c r="A2" s="87" t="s">
        <v>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N2" s="4"/>
      <c r="O2" s="4"/>
    </row>
    <row r="3" spans="1:15" ht="23.1" customHeight="1" thickBot="1">
      <c r="A3" s="88" t="s">
        <v>30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N3" s="4"/>
      <c r="O3" s="4"/>
    </row>
    <row r="4" spans="1:15" s="4" customFormat="1" ht="15.6" customHeight="1" thickBot="1">
      <c r="A4" s="89" t="s">
        <v>1</v>
      </c>
      <c r="B4" s="89"/>
      <c r="C4" s="82" t="s">
        <v>82</v>
      </c>
      <c r="D4" s="82"/>
      <c r="E4" s="82"/>
      <c r="F4" s="82"/>
      <c r="G4" s="82"/>
      <c r="H4" s="82"/>
      <c r="I4" s="82"/>
      <c r="J4" s="82"/>
      <c r="K4" s="82"/>
      <c r="L4" s="82"/>
    </row>
    <row r="5" spans="1:15" s="4" customFormat="1" ht="15.6" customHeight="1" thickBot="1">
      <c r="A5" s="75" t="s">
        <v>2</v>
      </c>
      <c r="B5" s="75"/>
      <c r="C5" s="67" t="s">
        <v>43</v>
      </c>
      <c r="D5" s="67"/>
      <c r="E5" s="73"/>
      <c r="F5" s="73"/>
      <c r="G5" s="17" t="s">
        <v>3</v>
      </c>
      <c r="H5" s="82" t="s">
        <v>215</v>
      </c>
      <c r="I5" s="82"/>
      <c r="J5" s="82"/>
      <c r="K5" s="82"/>
      <c r="L5" s="82"/>
    </row>
    <row r="6" spans="1:15" s="4" customFormat="1" ht="15.6" customHeight="1" thickBot="1">
      <c r="A6" s="70" t="s">
        <v>38</v>
      </c>
      <c r="B6" s="71"/>
      <c r="C6" s="67"/>
      <c r="D6" s="67"/>
      <c r="E6" s="21" t="s">
        <v>4</v>
      </c>
      <c r="F6" s="19" t="s">
        <v>5</v>
      </c>
      <c r="G6" s="17" t="s">
        <v>6</v>
      </c>
      <c r="H6" s="67" t="s">
        <v>7</v>
      </c>
      <c r="I6" s="67"/>
      <c r="J6" s="82" t="s">
        <v>8</v>
      </c>
      <c r="K6" s="82"/>
      <c r="L6" s="17" t="s">
        <v>9</v>
      </c>
    </row>
    <row r="7" spans="1:15" s="4" customFormat="1" ht="15.6" customHeight="1" thickBot="1">
      <c r="A7" s="72"/>
      <c r="B7" s="73"/>
      <c r="C7" s="84" t="s">
        <v>10</v>
      </c>
      <c r="D7" s="84"/>
      <c r="E7" s="8">
        <f>SUM(E8:E10)</f>
        <v>165</v>
      </c>
      <c r="F7" s="29">
        <f>SUM(F8:F10)</f>
        <v>260.62950000000001</v>
      </c>
      <c r="G7" s="29">
        <f>SUM(G8:G10)</f>
        <v>260.3227</v>
      </c>
      <c r="H7" s="100">
        <v>10</v>
      </c>
      <c r="I7" s="100"/>
      <c r="J7" s="96">
        <f>G7/F7</f>
        <v>0.99882285006110205</v>
      </c>
      <c r="K7" s="96"/>
      <c r="L7" s="25">
        <f>H7*J7</f>
        <v>9.9882285006110205</v>
      </c>
      <c r="M7" s="10">
        <f>G7-F7</f>
        <v>-0.30680000000000973</v>
      </c>
    </row>
    <row r="8" spans="1:15" s="4" customFormat="1" ht="15.6" customHeight="1" thickBot="1">
      <c r="A8" s="72"/>
      <c r="B8" s="73"/>
      <c r="C8" s="67" t="s">
        <v>31</v>
      </c>
      <c r="D8" s="67"/>
      <c r="E8" s="8">
        <v>165</v>
      </c>
      <c r="F8" s="8">
        <f>1633295/10000</f>
        <v>163.3295</v>
      </c>
      <c r="G8" s="8">
        <f>F8</f>
        <v>163.3295</v>
      </c>
      <c r="H8" s="67" t="s">
        <v>46</v>
      </c>
      <c r="I8" s="67"/>
      <c r="J8" s="96">
        <f t="shared" ref="J8:J10" si="0">G8/F8</f>
        <v>1</v>
      </c>
      <c r="K8" s="96"/>
      <c r="L8" s="17" t="s">
        <v>11</v>
      </c>
    </row>
    <row r="9" spans="1:15" s="4" customFormat="1" ht="15.6" customHeight="1" thickBot="1">
      <c r="A9" s="72"/>
      <c r="B9" s="73"/>
      <c r="C9" s="67" t="s">
        <v>32</v>
      </c>
      <c r="D9" s="67"/>
      <c r="E9" s="18"/>
      <c r="F9" s="8">
        <f>523000/10000</f>
        <v>52.3</v>
      </c>
      <c r="G9" s="8">
        <f>F9</f>
        <v>52.3</v>
      </c>
      <c r="H9" s="67" t="s">
        <v>11</v>
      </c>
      <c r="I9" s="67"/>
      <c r="J9" s="96">
        <f t="shared" si="0"/>
        <v>1</v>
      </c>
      <c r="K9" s="96"/>
      <c r="L9" s="17" t="s">
        <v>11</v>
      </c>
    </row>
    <row r="10" spans="1:15" s="4" customFormat="1" ht="15" customHeight="1" thickBot="1">
      <c r="A10" s="72"/>
      <c r="B10" s="73"/>
      <c r="C10" s="73" t="s">
        <v>33</v>
      </c>
      <c r="D10" s="73"/>
      <c r="E10" s="16"/>
      <c r="F10" s="8">
        <f>450000/10000</f>
        <v>45</v>
      </c>
      <c r="G10" s="8">
        <f>446932/10000</f>
        <v>44.693199999999997</v>
      </c>
      <c r="H10" s="67" t="s">
        <v>11</v>
      </c>
      <c r="I10" s="67"/>
      <c r="J10" s="96">
        <f t="shared" si="0"/>
        <v>0.99318222222222219</v>
      </c>
      <c r="K10" s="96"/>
      <c r="L10" s="17" t="s">
        <v>11</v>
      </c>
    </row>
    <row r="11" spans="1:15" s="4" customFormat="1" ht="19.5" customHeight="1" thickBot="1">
      <c r="A11" s="68" t="s">
        <v>12</v>
      </c>
      <c r="B11" s="82" t="s">
        <v>13</v>
      </c>
      <c r="C11" s="82"/>
      <c r="D11" s="82"/>
      <c r="E11" s="82"/>
      <c r="F11" s="82"/>
      <c r="G11" s="67" t="s">
        <v>14</v>
      </c>
      <c r="H11" s="67"/>
      <c r="I11" s="67"/>
      <c r="J11" s="67"/>
      <c r="K11" s="67"/>
      <c r="L11" s="67"/>
    </row>
    <row r="12" spans="1:15" s="4" customFormat="1" ht="42.6" customHeight="1" thickBot="1">
      <c r="A12" s="69"/>
      <c r="B12" s="80" t="s">
        <v>177</v>
      </c>
      <c r="C12" s="80"/>
      <c r="D12" s="80"/>
      <c r="E12" s="80"/>
      <c r="F12" s="80"/>
      <c r="G12" s="80" t="s">
        <v>177</v>
      </c>
      <c r="H12" s="80"/>
      <c r="I12" s="80"/>
      <c r="J12" s="80"/>
      <c r="K12" s="80"/>
      <c r="L12" s="80"/>
      <c r="N12" s="3"/>
      <c r="O12" s="3"/>
    </row>
    <row r="13" spans="1:15" s="4" customFormat="1" ht="13.5" customHeight="1" thickBot="1">
      <c r="A13" s="74" t="s">
        <v>68</v>
      </c>
      <c r="B13" s="75" t="s">
        <v>15</v>
      </c>
      <c r="C13" s="67" t="s">
        <v>16</v>
      </c>
      <c r="D13" s="67" t="s">
        <v>17</v>
      </c>
      <c r="E13" s="67"/>
      <c r="F13" s="16" t="s">
        <v>18</v>
      </c>
      <c r="G13" s="16" t="s">
        <v>20</v>
      </c>
      <c r="H13" s="67" t="s">
        <v>7</v>
      </c>
      <c r="I13" s="67" t="s">
        <v>9</v>
      </c>
      <c r="J13" s="67"/>
      <c r="K13" s="82" t="s">
        <v>22</v>
      </c>
      <c r="L13" s="82"/>
      <c r="N13" s="3"/>
      <c r="O13" s="3"/>
    </row>
    <row r="14" spans="1:15" s="4" customFormat="1" ht="14.1" customHeight="1" thickBot="1">
      <c r="A14" s="73"/>
      <c r="B14" s="75"/>
      <c r="C14" s="67"/>
      <c r="D14" s="82"/>
      <c r="E14" s="82"/>
      <c r="F14" s="17" t="s">
        <v>19</v>
      </c>
      <c r="G14" s="17" t="s">
        <v>21</v>
      </c>
      <c r="H14" s="67"/>
      <c r="I14" s="67"/>
      <c r="J14" s="67"/>
      <c r="K14" s="82"/>
      <c r="L14" s="82"/>
      <c r="N14" s="3"/>
      <c r="O14" s="3"/>
    </row>
    <row r="15" spans="1:15" s="4" customFormat="1" ht="46.8" customHeight="1" thickBot="1">
      <c r="A15" s="73"/>
      <c r="B15" s="75" t="s">
        <v>39</v>
      </c>
      <c r="C15" s="67" t="s">
        <v>23</v>
      </c>
      <c r="D15" s="64" t="s">
        <v>199</v>
      </c>
      <c r="E15" s="65"/>
      <c r="F15" s="31" t="s">
        <v>179</v>
      </c>
      <c r="G15" s="31" t="s">
        <v>190</v>
      </c>
      <c r="H15" s="9">
        <v>4</v>
      </c>
      <c r="I15" s="93">
        <v>2</v>
      </c>
      <c r="J15" s="94"/>
      <c r="K15" s="98" t="s">
        <v>211</v>
      </c>
      <c r="L15" s="99"/>
      <c r="M15" s="4">
        <f>29-4</f>
        <v>25</v>
      </c>
      <c r="N15" s="3">
        <f>M15/4</f>
        <v>6.25</v>
      </c>
      <c r="O15" s="3"/>
    </row>
    <row r="16" spans="1:15" s="4" customFormat="1" ht="14.4" thickBot="1">
      <c r="A16" s="73"/>
      <c r="B16" s="75"/>
      <c r="C16" s="67"/>
      <c r="D16" s="64" t="s">
        <v>200</v>
      </c>
      <c r="E16" s="65"/>
      <c r="F16" s="31" t="s">
        <v>191</v>
      </c>
      <c r="G16" s="31" t="s">
        <v>172</v>
      </c>
      <c r="H16" s="9">
        <v>4</v>
      </c>
      <c r="I16" s="93">
        <f t="shared" ref="I16:I17" si="1">H16</f>
        <v>4</v>
      </c>
      <c r="J16" s="94"/>
      <c r="K16" s="95"/>
      <c r="L16" s="82"/>
      <c r="N16" s="3"/>
      <c r="O16" s="3"/>
    </row>
    <row r="17" spans="1:15" s="4" customFormat="1" ht="14.4" thickBot="1">
      <c r="A17" s="73"/>
      <c r="B17" s="75"/>
      <c r="C17" s="67"/>
      <c r="D17" s="64" t="s">
        <v>197</v>
      </c>
      <c r="E17" s="65"/>
      <c r="F17" s="31" t="s">
        <v>198</v>
      </c>
      <c r="G17" s="31" t="s">
        <v>144</v>
      </c>
      <c r="H17" s="9">
        <v>4</v>
      </c>
      <c r="I17" s="66">
        <f t="shared" si="1"/>
        <v>4</v>
      </c>
      <c r="J17" s="67"/>
      <c r="K17" s="67"/>
      <c r="L17" s="67"/>
      <c r="N17" s="3"/>
      <c r="O17" s="3"/>
    </row>
    <row r="18" spans="1:15" s="4" customFormat="1" ht="14.4" thickBot="1">
      <c r="A18" s="73"/>
      <c r="B18" s="75"/>
      <c r="C18" s="67"/>
      <c r="D18" s="64" t="s">
        <v>201</v>
      </c>
      <c r="E18" s="65"/>
      <c r="F18" s="31" t="s">
        <v>202</v>
      </c>
      <c r="G18" s="31" t="s">
        <v>203</v>
      </c>
      <c r="H18" s="9">
        <v>4</v>
      </c>
      <c r="I18" s="66">
        <f t="shared" ref="I18" si="2">H18</f>
        <v>4</v>
      </c>
      <c r="J18" s="67"/>
      <c r="K18" s="67"/>
      <c r="L18" s="67"/>
      <c r="N18" s="3"/>
      <c r="O18" s="3"/>
    </row>
    <row r="19" spans="1:15" s="4" customFormat="1" ht="14.4" thickBot="1">
      <c r="A19" s="73"/>
      <c r="B19" s="75"/>
      <c r="C19" s="67"/>
      <c r="D19" s="64" t="s">
        <v>205</v>
      </c>
      <c r="E19" s="65"/>
      <c r="F19" s="31" t="s">
        <v>191</v>
      </c>
      <c r="G19" s="31" t="s">
        <v>204</v>
      </c>
      <c r="H19" s="9">
        <v>4</v>
      </c>
      <c r="I19" s="66">
        <f t="shared" ref="I19" si="3">H19</f>
        <v>4</v>
      </c>
      <c r="J19" s="67"/>
      <c r="K19" s="67"/>
      <c r="L19" s="67"/>
      <c r="N19" s="3"/>
      <c r="O19" s="3"/>
    </row>
    <row r="20" spans="1:15" s="4" customFormat="1" ht="46.8" customHeight="1" thickBot="1">
      <c r="A20" s="73"/>
      <c r="B20" s="75"/>
      <c r="C20" s="67"/>
      <c r="D20" s="64" t="s">
        <v>206</v>
      </c>
      <c r="E20" s="65"/>
      <c r="F20" s="17" t="s">
        <v>178</v>
      </c>
      <c r="G20" s="17" t="s">
        <v>207</v>
      </c>
      <c r="H20" s="9">
        <v>4</v>
      </c>
      <c r="I20" s="93">
        <v>2</v>
      </c>
      <c r="J20" s="94"/>
      <c r="K20" s="98" t="s">
        <v>212</v>
      </c>
      <c r="L20" s="99"/>
      <c r="N20" s="3"/>
      <c r="O20" s="3"/>
    </row>
    <row r="21" spans="1:15" s="4" customFormat="1" ht="16.2" customHeight="1" thickBot="1">
      <c r="A21" s="73"/>
      <c r="B21" s="75"/>
      <c r="C21" s="81" t="s">
        <v>24</v>
      </c>
      <c r="D21" s="64" t="s">
        <v>185</v>
      </c>
      <c r="E21" s="65"/>
      <c r="F21" s="37">
        <v>1</v>
      </c>
      <c r="G21" s="37">
        <v>1</v>
      </c>
      <c r="H21" s="9">
        <v>4</v>
      </c>
      <c r="I21" s="66">
        <f t="shared" ref="I21:I31" si="4">H21</f>
        <v>4</v>
      </c>
      <c r="J21" s="67"/>
      <c r="K21" s="67"/>
      <c r="L21" s="67"/>
      <c r="N21" s="3"/>
      <c r="O21" s="3"/>
    </row>
    <row r="22" spans="1:15" s="4" customFormat="1" ht="16.2" customHeight="1" thickBot="1">
      <c r="A22" s="73"/>
      <c r="B22" s="75"/>
      <c r="C22" s="83"/>
      <c r="D22" s="64" t="s">
        <v>186</v>
      </c>
      <c r="E22" s="65"/>
      <c r="F22" s="37">
        <v>1</v>
      </c>
      <c r="G22" s="37">
        <v>1</v>
      </c>
      <c r="H22" s="9">
        <v>4</v>
      </c>
      <c r="I22" s="66">
        <f t="shared" ref="I22:I25" si="5">H22</f>
        <v>4</v>
      </c>
      <c r="J22" s="67"/>
      <c r="K22" s="67"/>
      <c r="L22" s="67"/>
      <c r="N22" s="3"/>
      <c r="O22" s="3"/>
    </row>
    <row r="23" spans="1:15" s="4" customFormat="1" ht="16.2" customHeight="1" thickBot="1">
      <c r="A23" s="73"/>
      <c r="B23" s="75"/>
      <c r="C23" s="83"/>
      <c r="D23" s="64" t="s">
        <v>187</v>
      </c>
      <c r="E23" s="65"/>
      <c r="F23" s="37">
        <v>1</v>
      </c>
      <c r="G23" s="37">
        <v>1</v>
      </c>
      <c r="H23" s="9">
        <v>4</v>
      </c>
      <c r="I23" s="66">
        <f t="shared" si="5"/>
        <v>4</v>
      </c>
      <c r="J23" s="67"/>
      <c r="K23" s="67"/>
      <c r="L23" s="67"/>
      <c r="N23" s="3"/>
      <c r="O23" s="3"/>
    </row>
    <row r="24" spans="1:15" s="4" customFormat="1" ht="16.2" customHeight="1" thickBot="1">
      <c r="A24" s="73"/>
      <c r="B24" s="75"/>
      <c r="C24" s="83"/>
      <c r="D24" s="64" t="s">
        <v>192</v>
      </c>
      <c r="E24" s="65"/>
      <c r="F24" s="31" t="s">
        <v>193</v>
      </c>
      <c r="G24" s="31" t="s">
        <v>194</v>
      </c>
      <c r="H24" s="9">
        <v>4</v>
      </c>
      <c r="I24" s="66">
        <f t="shared" si="5"/>
        <v>4</v>
      </c>
      <c r="J24" s="67"/>
      <c r="K24" s="67"/>
      <c r="L24" s="67"/>
      <c r="N24" s="3"/>
      <c r="O24" s="3"/>
    </row>
    <row r="25" spans="1:15" s="4" customFormat="1" ht="16.2" customHeight="1" thickBot="1">
      <c r="A25" s="73"/>
      <c r="B25" s="75"/>
      <c r="C25" s="83"/>
      <c r="D25" s="64" t="s">
        <v>195</v>
      </c>
      <c r="E25" s="65"/>
      <c r="F25" s="31" t="s">
        <v>196</v>
      </c>
      <c r="G25" s="31" t="s">
        <v>196</v>
      </c>
      <c r="H25" s="9">
        <v>4</v>
      </c>
      <c r="I25" s="66">
        <f t="shared" si="5"/>
        <v>4</v>
      </c>
      <c r="J25" s="67"/>
      <c r="K25" s="67"/>
      <c r="L25" s="67"/>
      <c r="N25" s="3"/>
      <c r="O25" s="3"/>
    </row>
    <row r="26" spans="1:15" s="4" customFormat="1" ht="26.4" customHeight="1" thickBot="1">
      <c r="A26" s="73"/>
      <c r="B26" s="75"/>
      <c r="C26" s="89" t="s">
        <v>25</v>
      </c>
      <c r="D26" s="64" t="s">
        <v>181</v>
      </c>
      <c r="E26" s="65"/>
      <c r="F26" s="20">
        <v>1</v>
      </c>
      <c r="G26" s="39">
        <v>0.99790000000000001</v>
      </c>
      <c r="H26" s="9">
        <v>3</v>
      </c>
      <c r="I26" s="97">
        <f>H26+N26</f>
        <v>2.9979</v>
      </c>
      <c r="J26" s="97"/>
      <c r="K26" s="80" t="s">
        <v>372</v>
      </c>
      <c r="L26" s="80"/>
      <c r="M26" s="45">
        <f>G26-F26</f>
        <v>-2.0999999999999908E-3</v>
      </c>
      <c r="N26" s="46">
        <f>M26/F26</f>
        <v>-2.0999999999999908E-3</v>
      </c>
      <c r="O26" s="3"/>
    </row>
    <row r="27" spans="1:15" s="4" customFormat="1" ht="27" customHeight="1" thickBot="1">
      <c r="A27" s="73"/>
      <c r="B27" s="75"/>
      <c r="C27" s="89"/>
      <c r="D27" s="64" t="s">
        <v>182</v>
      </c>
      <c r="E27" s="65"/>
      <c r="F27" s="37">
        <v>1</v>
      </c>
      <c r="G27" s="39">
        <v>0.98519999999999996</v>
      </c>
      <c r="H27" s="9">
        <v>3</v>
      </c>
      <c r="I27" s="97">
        <f>H27+N27</f>
        <v>2.9851999999999999</v>
      </c>
      <c r="J27" s="97"/>
      <c r="K27" s="80" t="s">
        <v>372</v>
      </c>
      <c r="L27" s="80"/>
      <c r="M27" s="45">
        <f>G27-F27</f>
        <v>-1.4800000000000035E-2</v>
      </c>
      <c r="N27" s="46">
        <f>M27/F27</f>
        <v>-1.4800000000000035E-2</v>
      </c>
      <c r="O27" s="3"/>
    </row>
    <row r="28" spans="1:15" s="4" customFormat="1" ht="14.4" thickBot="1">
      <c r="A28" s="73"/>
      <c r="B28" s="75"/>
      <c r="C28" s="17" t="s">
        <v>26</v>
      </c>
      <c r="D28" s="79" t="s">
        <v>156</v>
      </c>
      <c r="E28" s="79"/>
      <c r="F28" s="20"/>
      <c r="G28" s="20"/>
      <c r="H28" s="9"/>
      <c r="I28" s="66">
        <f t="shared" si="4"/>
        <v>0</v>
      </c>
      <c r="J28" s="67"/>
      <c r="K28" s="67"/>
      <c r="L28" s="67"/>
      <c r="N28" s="3"/>
      <c r="O28" s="3"/>
    </row>
    <row r="29" spans="1:15" s="4" customFormat="1" ht="14.4" thickBot="1">
      <c r="A29" s="73"/>
      <c r="B29" s="67" t="s">
        <v>40</v>
      </c>
      <c r="C29" s="21" t="s">
        <v>34</v>
      </c>
      <c r="D29" s="79" t="s">
        <v>156</v>
      </c>
      <c r="E29" s="79"/>
      <c r="F29" s="17"/>
      <c r="G29" s="17"/>
      <c r="H29" s="9"/>
      <c r="I29" s="66">
        <f t="shared" si="4"/>
        <v>0</v>
      </c>
      <c r="J29" s="67"/>
      <c r="K29" s="67"/>
      <c r="L29" s="67"/>
      <c r="N29" s="3"/>
      <c r="O29" s="3"/>
    </row>
    <row r="30" spans="1:15" s="4" customFormat="1" ht="26.4" customHeight="1" thickBot="1">
      <c r="A30" s="73"/>
      <c r="B30" s="67"/>
      <c r="C30" s="81" t="s">
        <v>35</v>
      </c>
      <c r="D30" s="79" t="s">
        <v>188</v>
      </c>
      <c r="E30" s="79"/>
      <c r="F30" s="31" t="s">
        <v>189</v>
      </c>
      <c r="G30" s="31" t="s">
        <v>189</v>
      </c>
      <c r="H30" s="9">
        <v>10</v>
      </c>
      <c r="I30" s="66">
        <f t="shared" si="4"/>
        <v>10</v>
      </c>
      <c r="J30" s="67"/>
      <c r="K30" s="67"/>
      <c r="L30" s="67"/>
      <c r="N30" s="3"/>
      <c r="O30" s="3"/>
    </row>
    <row r="31" spans="1:15" s="4" customFormat="1" ht="33" thickBot="1">
      <c r="A31" s="73"/>
      <c r="B31" s="67"/>
      <c r="C31" s="83"/>
      <c r="D31" s="79" t="s">
        <v>209</v>
      </c>
      <c r="E31" s="79"/>
      <c r="F31" s="42" t="s">
        <v>209</v>
      </c>
      <c r="G31" s="42" t="s">
        <v>209</v>
      </c>
      <c r="H31" s="9">
        <v>10</v>
      </c>
      <c r="I31" s="66">
        <f t="shared" si="4"/>
        <v>10</v>
      </c>
      <c r="J31" s="67"/>
      <c r="K31" s="67"/>
      <c r="L31" s="67"/>
    </row>
    <row r="32" spans="1:15" s="4" customFormat="1" ht="43.8" thickBot="1">
      <c r="A32" s="73"/>
      <c r="B32" s="67"/>
      <c r="C32" s="75"/>
      <c r="D32" s="79" t="s">
        <v>210</v>
      </c>
      <c r="E32" s="79"/>
      <c r="F32" s="42" t="s">
        <v>210</v>
      </c>
      <c r="G32" s="42" t="s">
        <v>210</v>
      </c>
      <c r="H32" s="9">
        <v>10</v>
      </c>
      <c r="I32" s="66">
        <f t="shared" ref="I32" si="6">H32</f>
        <v>10</v>
      </c>
      <c r="J32" s="67"/>
      <c r="K32" s="67"/>
      <c r="L32" s="67"/>
    </row>
    <row r="33" spans="1:15" s="4" customFormat="1" ht="27.6" customHeight="1" thickBot="1">
      <c r="A33" s="73"/>
      <c r="B33" s="67"/>
      <c r="C33" s="21" t="s">
        <v>36</v>
      </c>
      <c r="D33" s="79" t="s">
        <v>156</v>
      </c>
      <c r="E33" s="79"/>
      <c r="F33" s="17"/>
      <c r="G33" s="31"/>
      <c r="H33" s="9"/>
      <c r="I33" s="66"/>
      <c r="J33" s="67"/>
      <c r="K33" s="67"/>
      <c r="L33" s="67"/>
    </row>
    <row r="34" spans="1:15" s="4" customFormat="1" ht="22.2" thickBot="1">
      <c r="A34" s="73"/>
      <c r="B34" s="67"/>
      <c r="C34" s="21" t="s">
        <v>27</v>
      </c>
      <c r="D34" s="79" t="s">
        <v>156</v>
      </c>
      <c r="E34" s="79"/>
      <c r="F34" s="17"/>
      <c r="G34" s="17"/>
      <c r="H34" s="9"/>
      <c r="I34" s="67"/>
      <c r="J34" s="67"/>
      <c r="K34" s="67"/>
      <c r="L34" s="67"/>
    </row>
    <row r="35" spans="1:15" s="4" customFormat="1" ht="14.4" customHeight="1" thickBot="1">
      <c r="A35" s="73"/>
      <c r="B35" s="81" t="s">
        <v>41</v>
      </c>
      <c r="C35" s="81" t="s">
        <v>28</v>
      </c>
      <c r="D35" s="64" t="s">
        <v>241</v>
      </c>
      <c r="E35" s="65" t="s">
        <v>180</v>
      </c>
      <c r="F35" s="14" t="s">
        <v>367</v>
      </c>
      <c r="G35" s="60" t="s">
        <v>367</v>
      </c>
      <c r="H35" s="9">
        <v>5</v>
      </c>
      <c r="I35" s="66">
        <v>5</v>
      </c>
      <c r="J35" s="67"/>
      <c r="K35" s="80"/>
      <c r="L35" s="80"/>
    </row>
    <row r="36" spans="1:15" s="4" customFormat="1" ht="90.6" customHeight="1" thickBot="1">
      <c r="A36" s="73"/>
      <c r="B36" s="83"/>
      <c r="C36" s="83"/>
      <c r="D36" s="64" t="s">
        <v>375</v>
      </c>
      <c r="E36" s="65" t="s">
        <v>173</v>
      </c>
      <c r="F36" s="14" t="s">
        <v>373</v>
      </c>
      <c r="G36" s="63">
        <v>94.25</v>
      </c>
      <c r="H36" s="9">
        <v>5</v>
      </c>
      <c r="I36" s="66">
        <f>H36-M40</f>
        <v>4.5203488372093021</v>
      </c>
      <c r="J36" s="67"/>
      <c r="K36" s="80" t="s">
        <v>374</v>
      </c>
      <c r="L36" s="80"/>
      <c r="M36" s="4">
        <f>94.25-86</f>
        <v>8.25</v>
      </c>
    </row>
    <row r="37" spans="1:15" s="4" customFormat="1" ht="24" customHeight="1" thickBot="1">
      <c r="A37" s="76" t="s">
        <v>29</v>
      </c>
      <c r="B37" s="76"/>
      <c r="C37" s="76"/>
      <c r="D37" s="76"/>
      <c r="E37" s="76"/>
      <c r="F37" s="76"/>
      <c r="G37" s="76"/>
      <c r="H37" s="15">
        <f>SUM(H15:H36)+H7</f>
        <v>100</v>
      </c>
      <c r="I37" s="91">
        <f>SUM(I15:J36)+L7</f>
        <v>95.49167733782032</v>
      </c>
      <c r="J37" s="91"/>
      <c r="K37" s="78"/>
      <c r="L37" s="78"/>
      <c r="N37" s="3"/>
      <c r="O37" s="3"/>
    </row>
    <row r="39" spans="1:15">
      <c r="B39" s="62">
        <v>86</v>
      </c>
      <c r="C39" s="62">
        <v>152</v>
      </c>
      <c r="M39" s="3">
        <f>5/86</f>
        <v>5.8139534883720929E-2</v>
      </c>
    </row>
    <row r="40" spans="1:15">
      <c r="B40" s="62">
        <v>24</v>
      </c>
      <c r="C40" s="62">
        <v>168</v>
      </c>
      <c r="M40" s="3">
        <f>M36*M39</f>
        <v>0.47965116279069769</v>
      </c>
    </row>
    <row r="41" spans="1:15">
      <c r="B41" s="62">
        <v>39</v>
      </c>
      <c r="C41" s="62">
        <v>103</v>
      </c>
    </row>
    <row r="42" spans="1:15">
      <c r="B42" s="62">
        <v>12</v>
      </c>
      <c r="C42" s="62">
        <v>170</v>
      </c>
    </row>
    <row r="43" spans="1:15">
      <c r="A43" s="3" t="s">
        <v>42</v>
      </c>
      <c r="B43" s="62">
        <f>SUM(B39:B42)</f>
        <v>161</v>
      </c>
      <c r="C43" s="62">
        <f>SUM(C39:C42)</f>
        <v>593</v>
      </c>
      <c r="H43" s="3" t="s">
        <v>42</v>
      </c>
      <c r="I43" s="3" t="s">
        <v>42</v>
      </c>
      <c r="J43" s="3" t="s">
        <v>42</v>
      </c>
      <c r="K43" s="3" t="s">
        <v>42</v>
      </c>
      <c r="L43" s="3" t="s">
        <v>42</v>
      </c>
      <c r="M43" s="3" t="s">
        <v>42</v>
      </c>
    </row>
    <row r="44" spans="1:15">
      <c r="B44" s="62">
        <f>B43/4</f>
        <v>40.25</v>
      </c>
      <c r="C44" s="62">
        <f>C43/4</f>
        <v>148.25</v>
      </c>
    </row>
    <row r="46" spans="1:15">
      <c r="A46" s="3">
        <v>172</v>
      </c>
      <c r="B46" s="3">
        <f>B44+C44</f>
        <v>188.5</v>
      </c>
    </row>
    <row r="47" spans="1:15">
      <c r="A47" s="3">
        <f>A46/2</f>
        <v>86</v>
      </c>
      <c r="B47" s="3">
        <f>B46/2</f>
        <v>94.25</v>
      </c>
    </row>
    <row r="60" spans="4:6">
      <c r="D60" s="41"/>
      <c r="E60" s="41"/>
      <c r="F60" s="41"/>
    </row>
    <row r="61" spans="4:6">
      <c r="D61" s="41"/>
      <c r="E61" s="41"/>
      <c r="F61" s="41"/>
    </row>
  </sheetData>
  <mergeCells count="113">
    <mergeCell ref="A5:B5"/>
    <mergeCell ref="C5:F5"/>
    <mergeCell ref="H5:L5"/>
    <mergeCell ref="A1:C1"/>
    <mergeCell ref="A2:L2"/>
    <mergeCell ref="A3:L3"/>
    <mergeCell ref="A4:B4"/>
    <mergeCell ref="C4:L4"/>
    <mergeCell ref="A6:B10"/>
    <mergeCell ref="C6:D6"/>
    <mergeCell ref="H6:I6"/>
    <mergeCell ref="J6:K6"/>
    <mergeCell ref="C7:D7"/>
    <mergeCell ref="H7:I7"/>
    <mergeCell ref="J7:K7"/>
    <mergeCell ref="C8:D8"/>
    <mergeCell ref="H8:I8"/>
    <mergeCell ref="J8:K8"/>
    <mergeCell ref="C9:D9"/>
    <mergeCell ref="H9:I9"/>
    <mergeCell ref="J9:K9"/>
    <mergeCell ref="C10:D10"/>
    <mergeCell ref="H10:I10"/>
    <mergeCell ref="J10:K10"/>
    <mergeCell ref="A11:A12"/>
    <mergeCell ref="B11:F11"/>
    <mergeCell ref="G11:L11"/>
    <mergeCell ref="B12:F12"/>
    <mergeCell ref="G12:L12"/>
    <mergeCell ref="A13:A36"/>
    <mergeCell ref="B13:B14"/>
    <mergeCell ref="C13:C14"/>
    <mergeCell ref="D13:E14"/>
    <mergeCell ref="H13:H14"/>
    <mergeCell ref="D35:E35"/>
    <mergeCell ref="D36:E36"/>
    <mergeCell ref="D19:E19"/>
    <mergeCell ref="D16:E16"/>
    <mergeCell ref="C30:C32"/>
    <mergeCell ref="I13:J14"/>
    <mergeCell ref="K13:L14"/>
    <mergeCell ref="B15:B28"/>
    <mergeCell ref="C15:C20"/>
    <mergeCell ref="D15:E15"/>
    <mergeCell ref="I15:J15"/>
    <mergeCell ref="K15:L15"/>
    <mergeCell ref="D20:E20"/>
    <mergeCell ref="I20:J20"/>
    <mergeCell ref="K20:L20"/>
    <mergeCell ref="C21:C25"/>
    <mergeCell ref="D21:E21"/>
    <mergeCell ref="I21:J21"/>
    <mergeCell ref="K21:L21"/>
    <mergeCell ref="A37:G37"/>
    <mergeCell ref="I37:J37"/>
    <mergeCell ref="K37:L37"/>
    <mergeCell ref="C26:C27"/>
    <mergeCell ref="D34:E34"/>
    <mergeCell ref="I34:J34"/>
    <mergeCell ref="K34:L34"/>
    <mergeCell ref="B29:B34"/>
    <mergeCell ref="D29:E29"/>
    <mergeCell ref="I29:J29"/>
    <mergeCell ref="K29:L29"/>
    <mergeCell ref="D30:E30"/>
    <mergeCell ref="I30:J30"/>
    <mergeCell ref="K30:L30"/>
    <mergeCell ref="D33:E33"/>
    <mergeCell ref="D26:E26"/>
    <mergeCell ref="I26:J26"/>
    <mergeCell ref="K26:L26"/>
    <mergeCell ref="D28:E28"/>
    <mergeCell ref="I25:J25"/>
    <mergeCell ref="K25:L25"/>
    <mergeCell ref="D32:E32"/>
    <mergeCell ref="I32:J32"/>
    <mergeCell ref="I35:J35"/>
    <mergeCell ref="K35:L35"/>
    <mergeCell ref="D27:E27"/>
    <mergeCell ref="I27:J27"/>
    <mergeCell ref="K27:L27"/>
    <mergeCell ref="K32:L32"/>
    <mergeCell ref="D31:E31"/>
    <mergeCell ref="I31:J31"/>
    <mergeCell ref="K31:L31"/>
    <mergeCell ref="I28:J28"/>
    <mergeCell ref="K28:L28"/>
    <mergeCell ref="I33:J33"/>
    <mergeCell ref="K33:L33"/>
    <mergeCell ref="B35:B36"/>
    <mergeCell ref="C35:C36"/>
    <mergeCell ref="I16:J16"/>
    <mergeCell ref="K16:L16"/>
    <mergeCell ref="D17:E17"/>
    <mergeCell ref="I17:J17"/>
    <mergeCell ref="K17:L17"/>
    <mergeCell ref="I19:J19"/>
    <mergeCell ref="K19:L19"/>
    <mergeCell ref="D18:E18"/>
    <mergeCell ref="I18:J18"/>
    <mergeCell ref="K18:L18"/>
    <mergeCell ref="I36:J36"/>
    <mergeCell ref="K36:L36"/>
    <mergeCell ref="D22:E22"/>
    <mergeCell ref="I22:J22"/>
    <mergeCell ref="K22:L22"/>
    <mergeCell ref="D23:E23"/>
    <mergeCell ref="I23:J23"/>
    <mergeCell ref="K23:L23"/>
    <mergeCell ref="D24:E24"/>
    <mergeCell ref="I24:J24"/>
    <mergeCell ref="K24:L24"/>
    <mergeCell ref="D25:E25"/>
  </mergeCells>
  <phoneticPr fontId="2" type="noConversion"/>
  <printOptions horizontalCentered="1" verticalCentered="1"/>
  <pageMargins left="0.39305555555555555" right="0.39305555555555555" top="0.59027777777777779" bottom="0.51180555555555551" header="0.31458333333333333" footer="0.31458333333333333"/>
  <pageSetup paperSize="9" scale="6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112EA-E176-4584-8DB0-D79614F9D6BF}">
  <sheetPr>
    <pageSetUpPr fitToPage="1"/>
  </sheetPr>
  <dimension ref="A1:O34"/>
  <sheetViews>
    <sheetView view="pageBreakPreview" topLeftCell="A5" zoomScale="85" zoomScaleNormal="100" zoomScaleSheetLayoutView="85" workbookViewId="0">
      <selection activeCell="G35" sqref="G35"/>
    </sheetView>
  </sheetViews>
  <sheetFormatPr defaultColWidth="10" defaultRowHeight="13.8"/>
  <cols>
    <col min="1" max="1" width="6.77734375" style="3" customWidth="1"/>
    <col min="2" max="2" width="9" style="3" customWidth="1"/>
    <col min="3" max="3" width="11.6640625" style="3" bestFit="1" customWidth="1"/>
    <col min="4" max="4" width="18.33203125" style="3" customWidth="1"/>
    <col min="5" max="5" width="11.21875" style="3" customWidth="1"/>
    <col min="6" max="6" width="15.5546875" style="3" customWidth="1"/>
    <col min="7" max="7" width="24" style="3" customWidth="1"/>
    <col min="8" max="11" width="10" style="3"/>
    <col min="12" max="12" width="10.77734375" style="3" customWidth="1"/>
    <col min="13" max="13" width="14.5546875" style="3" customWidth="1"/>
    <col min="14" max="14" width="45" style="3" bestFit="1" customWidth="1"/>
    <col min="15" max="228" width="10" style="3"/>
    <col min="229" max="229" width="6.77734375" style="3" customWidth="1"/>
    <col min="230" max="230" width="5.109375" style="3" customWidth="1"/>
    <col min="231" max="231" width="11.6640625" style="3" bestFit="1" customWidth="1"/>
    <col min="232" max="232" width="18.33203125" style="3" customWidth="1"/>
    <col min="233" max="233" width="10" style="3"/>
    <col min="234" max="234" width="15.6640625" style="3" customWidth="1"/>
    <col min="235" max="235" width="17.77734375" style="3" customWidth="1"/>
    <col min="236" max="239" width="10" style="3"/>
    <col min="240" max="240" width="10.77734375" style="3" customWidth="1"/>
    <col min="241" max="241" width="14.5546875" style="3" customWidth="1"/>
    <col min="242" max="242" width="99.33203125" style="3" bestFit="1" customWidth="1"/>
    <col min="243" max="243" width="5.5546875" style="3" bestFit="1" customWidth="1"/>
    <col min="244" max="484" width="10" style="3"/>
    <col min="485" max="485" width="6.77734375" style="3" customWidth="1"/>
    <col min="486" max="486" width="5.109375" style="3" customWidth="1"/>
    <col min="487" max="487" width="11.6640625" style="3" bestFit="1" customWidth="1"/>
    <col min="488" max="488" width="18.33203125" style="3" customWidth="1"/>
    <col min="489" max="489" width="10" style="3"/>
    <col min="490" max="490" width="15.6640625" style="3" customWidth="1"/>
    <col min="491" max="491" width="17.77734375" style="3" customWidth="1"/>
    <col min="492" max="495" width="10" style="3"/>
    <col min="496" max="496" width="10.77734375" style="3" customWidth="1"/>
    <col min="497" max="497" width="14.5546875" style="3" customWidth="1"/>
    <col min="498" max="498" width="99.33203125" style="3" bestFit="1" customWidth="1"/>
    <col min="499" max="499" width="5.5546875" style="3" bestFit="1" customWidth="1"/>
    <col min="500" max="740" width="10" style="3"/>
    <col min="741" max="741" width="6.77734375" style="3" customWidth="1"/>
    <col min="742" max="742" width="5.109375" style="3" customWidth="1"/>
    <col min="743" max="743" width="11.6640625" style="3" bestFit="1" customWidth="1"/>
    <col min="744" max="744" width="18.33203125" style="3" customWidth="1"/>
    <col min="745" max="745" width="10" style="3"/>
    <col min="746" max="746" width="15.6640625" style="3" customWidth="1"/>
    <col min="747" max="747" width="17.77734375" style="3" customWidth="1"/>
    <col min="748" max="751" width="10" style="3"/>
    <col min="752" max="752" width="10.77734375" style="3" customWidth="1"/>
    <col min="753" max="753" width="14.5546875" style="3" customWidth="1"/>
    <col min="754" max="754" width="99.33203125" style="3" bestFit="1" customWidth="1"/>
    <col min="755" max="755" width="5.5546875" style="3" bestFit="1" customWidth="1"/>
    <col min="756" max="996" width="10" style="3"/>
    <col min="997" max="997" width="6.77734375" style="3" customWidth="1"/>
    <col min="998" max="998" width="5.109375" style="3" customWidth="1"/>
    <col min="999" max="999" width="11.6640625" style="3" bestFit="1" customWidth="1"/>
    <col min="1000" max="1000" width="18.33203125" style="3" customWidth="1"/>
    <col min="1001" max="1001" width="10" style="3"/>
    <col min="1002" max="1002" width="15.6640625" style="3" customWidth="1"/>
    <col min="1003" max="1003" width="17.77734375" style="3" customWidth="1"/>
    <col min="1004" max="1007" width="10" style="3"/>
    <col min="1008" max="1008" width="10.77734375" style="3" customWidth="1"/>
    <col min="1009" max="1009" width="14.5546875" style="3" customWidth="1"/>
    <col min="1010" max="1010" width="99.33203125" style="3" bestFit="1" customWidth="1"/>
    <col min="1011" max="1011" width="5.5546875" style="3" bestFit="1" customWidth="1"/>
    <col min="1012" max="1252" width="10" style="3"/>
    <col min="1253" max="1253" width="6.77734375" style="3" customWidth="1"/>
    <col min="1254" max="1254" width="5.109375" style="3" customWidth="1"/>
    <col min="1255" max="1255" width="11.6640625" style="3" bestFit="1" customWidth="1"/>
    <col min="1256" max="1256" width="18.33203125" style="3" customWidth="1"/>
    <col min="1257" max="1257" width="10" style="3"/>
    <col min="1258" max="1258" width="15.6640625" style="3" customWidth="1"/>
    <col min="1259" max="1259" width="17.77734375" style="3" customWidth="1"/>
    <col min="1260" max="1263" width="10" style="3"/>
    <col min="1264" max="1264" width="10.77734375" style="3" customWidth="1"/>
    <col min="1265" max="1265" width="14.5546875" style="3" customWidth="1"/>
    <col min="1266" max="1266" width="99.33203125" style="3" bestFit="1" customWidth="1"/>
    <col min="1267" max="1267" width="5.5546875" style="3" bestFit="1" customWidth="1"/>
    <col min="1268" max="1508" width="10" style="3"/>
    <col min="1509" max="1509" width="6.77734375" style="3" customWidth="1"/>
    <col min="1510" max="1510" width="5.109375" style="3" customWidth="1"/>
    <col min="1511" max="1511" width="11.6640625" style="3" bestFit="1" customWidth="1"/>
    <col min="1512" max="1512" width="18.33203125" style="3" customWidth="1"/>
    <col min="1513" max="1513" width="10" style="3"/>
    <col min="1514" max="1514" width="15.6640625" style="3" customWidth="1"/>
    <col min="1515" max="1515" width="17.77734375" style="3" customWidth="1"/>
    <col min="1516" max="1519" width="10" style="3"/>
    <col min="1520" max="1520" width="10.77734375" style="3" customWidth="1"/>
    <col min="1521" max="1521" width="14.5546875" style="3" customWidth="1"/>
    <col min="1522" max="1522" width="99.33203125" style="3" bestFit="1" customWidth="1"/>
    <col min="1523" max="1523" width="5.5546875" style="3" bestFit="1" customWidth="1"/>
    <col min="1524" max="1764" width="10" style="3"/>
    <col min="1765" max="1765" width="6.77734375" style="3" customWidth="1"/>
    <col min="1766" max="1766" width="5.109375" style="3" customWidth="1"/>
    <col min="1767" max="1767" width="11.6640625" style="3" bestFit="1" customWidth="1"/>
    <col min="1768" max="1768" width="18.33203125" style="3" customWidth="1"/>
    <col min="1769" max="1769" width="10" style="3"/>
    <col min="1770" max="1770" width="15.6640625" style="3" customWidth="1"/>
    <col min="1771" max="1771" width="17.77734375" style="3" customWidth="1"/>
    <col min="1772" max="1775" width="10" style="3"/>
    <col min="1776" max="1776" width="10.77734375" style="3" customWidth="1"/>
    <col min="1777" max="1777" width="14.5546875" style="3" customWidth="1"/>
    <col min="1778" max="1778" width="99.33203125" style="3" bestFit="1" customWidth="1"/>
    <col min="1779" max="1779" width="5.5546875" style="3" bestFit="1" customWidth="1"/>
    <col min="1780" max="2020" width="10" style="3"/>
    <col min="2021" max="2021" width="6.77734375" style="3" customWidth="1"/>
    <col min="2022" max="2022" width="5.109375" style="3" customWidth="1"/>
    <col min="2023" max="2023" width="11.6640625" style="3" bestFit="1" customWidth="1"/>
    <col min="2024" max="2024" width="18.33203125" style="3" customWidth="1"/>
    <col min="2025" max="2025" width="10" style="3"/>
    <col min="2026" max="2026" width="15.6640625" style="3" customWidth="1"/>
    <col min="2027" max="2027" width="17.77734375" style="3" customWidth="1"/>
    <col min="2028" max="2031" width="10" style="3"/>
    <col min="2032" max="2032" width="10.77734375" style="3" customWidth="1"/>
    <col min="2033" max="2033" width="14.5546875" style="3" customWidth="1"/>
    <col min="2034" max="2034" width="99.33203125" style="3" bestFit="1" customWidth="1"/>
    <col min="2035" max="2035" width="5.5546875" style="3" bestFit="1" customWidth="1"/>
    <col min="2036" max="2276" width="10" style="3"/>
    <col min="2277" max="2277" width="6.77734375" style="3" customWidth="1"/>
    <col min="2278" max="2278" width="5.109375" style="3" customWidth="1"/>
    <col min="2279" max="2279" width="11.6640625" style="3" bestFit="1" customWidth="1"/>
    <col min="2280" max="2280" width="18.33203125" style="3" customWidth="1"/>
    <col min="2281" max="2281" width="10" style="3"/>
    <col min="2282" max="2282" width="15.6640625" style="3" customWidth="1"/>
    <col min="2283" max="2283" width="17.77734375" style="3" customWidth="1"/>
    <col min="2284" max="2287" width="10" style="3"/>
    <col min="2288" max="2288" width="10.77734375" style="3" customWidth="1"/>
    <col min="2289" max="2289" width="14.5546875" style="3" customWidth="1"/>
    <col min="2290" max="2290" width="99.33203125" style="3" bestFit="1" customWidth="1"/>
    <col min="2291" max="2291" width="5.5546875" style="3" bestFit="1" customWidth="1"/>
    <col min="2292" max="2532" width="10" style="3"/>
    <col min="2533" max="2533" width="6.77734375" style="3" customWidth="1"/>
    <col min="2534" max="2534" width="5.109375" style="3" customWidth="1"/>
    <col min="2535" max="2535" width="11.6640625" style="3" bestFit="1" customWidth="1"/>
    <col min="2536" max="2536" width="18.33203125" style="3" customWidth="1"/>
    <col min="2537" max="2537" width="10" style="3"/>
    <col min="2538" max="2538" width="15.6640625" style="3" customWidth="1"/>
    <col min="2539" max="2539" width="17.77734375" style="3" customWidth="1"/>
    <col min="2540" max="2543" width="10" style="3"/>
    <col min="2544" max="2544" width="10.77734375" style="3" customWidth="1"/>
    <col min="2545" max="2545" width="14.5546875" style="3" customWidth="1"/>
    <col min="2546" max="2546" width="99.33203125" style="3" bestFit="1" customWidth="1"/>
    <col min="2547" max="2547" width="5.5546875" style="3" bestFit="1" customWidth="1"/>
    <col min="2548" max="2788" width="10" style="3"/>
    <col min="2789" max="2789" width="6.77734375" style="3" customWidth="1"/>
    <col min="2790" max="2790" width="5.109375" style="3" customWidth="1"/>
    <col min="2791" max="2791" width="11.6640625" style="3" bestFit="1" customWidth="1"/>
    <col min="2792" max="2792" width="18.33203125" style="3" customWidth="1"/>
    <col min="2793" max="2793" width="10" style="3"/>
    <col min="2794" max="2794" width="15.6640625" style="3" customWidth="1"/>
    <col min="2795" max="2795" width="17.77734375" style="3" customWidth="1"/>
    <col min="2796" max="2799" width="10" style="3"/>
    <col min="2800" max="2800" width="10.77734375" style="3" customWidth="1"/>
    <col min="2801" max="2801" width="14.5546875" style="3" customWidth="1"/>
    <col min="2802" max="2802" width="99.33203125" style="3" bestFit="1" customWidth="1"/>
    <col min="2803" max="2803" width="5.5546875" style="3" bestFit="1" customWidth="1"/>
    <col min="2804" max="3044" width="10" style="3"/>
    <col min="3045" max="3045" width="6.77734375" style="3" customWidth="1"/>
    <col min="3046" max="3046" width="5.109375" style="3" customWidth="1"/>
    <col min="3047" max="3047" width="11.6640625" style="3" bestFit="1" customWidth="1"/>
    <col min="3048" max="3048" width="18.33203125" style="3" customWidth="1"/>
    <col min="3049" max="3049" width="10" style="3"/>
    <col min="3050" max="3050" width="15.6640625" style="3" customWidth="1"/>
    <col min="3051" max="3051" width="17.77734375" style="3" customWidth="1"/>
    <col min="3052" max="3055" width="10" style="3"/>
    <col min="3056" max="3056" width="10.77734375" style="3" customWidth="1"/>
    <col min="3057" max="3057" width="14.5546875" style="3" customWidth="1"/>
    <col min="3058" max="3058" width="99.33203125" style="3" bestFit="1" customWidth="1"/>
    <col min="3059" max="3059" width="5.5546875" style="3" bestFit="1" customWidth="1"/>
    <col min="3060" max="3300" width="10" style="3"/>
    <col min="3301" max="3301" width="6.77734375" style="3" customWidth="1"/>
    <col min="3302" max="3302" width="5.109375" style="3" customWidth="1"/>
    <col min="3303" max="3303" width="11.6640625" style="3" bestFit="1" customWidth="1"/>
    <col min="3304" max="3304" width="18.33203125" style="3" customWidth="1"/>
    <col min="3305" max="3305" width="10" style="3"/>
    <col min="3306" max="3306" width="15.6640625" style="3" customWidth="1"/>
    <col min="3307" max="3307" width="17.77734375" style="3" customWidth="1"/>
    <col min="3308" max="3311" width="10" style="3"/>
    <col min="3312" max="3312" width="10.77734375" style="3" customWidth="1"/>
    <col min="3313" max="3313" width="14.5546875" style="3" customWidth="1"/>
    <col min="3314" max="3314" width="99.33203125" style="3" bestFit="1" customWidth="1"/>
    <col min="3315" max="3315" width="5.5546875" style="3" bestFit="1" customWidth="1"/>
    <col min="3316" max="3556" width="10" style="3"/>
    <col min="3557" max="3557" width="6.77734375" style="3" customWidth="1"/>
    <col min="3558" max="3558" width="5.109375" style="3" customWidth="1"/>
    <col min="3559" max="3559" width="11.6640625" style="3" bestFit="1" customWidth="1"/>
    <col min="3560" max="3560" width="18.33203125" style="3" customWidth="1"/>
    <col min="3561" max="3561" width="10" style="3"/>
    <col min="3562" max="3562" width="15.6640625" style="3" customWidth="1"/>
    <col min="3563" max="3563" width="17.77734375" style="3" customWidth="1"/>
    <col min="3564" max="3567" width="10" style="3"/>
    <col min="3568" max="3568" width="10.77734375" style="3" customWidth="1"/>
    <col min="3569" max="3569" width="14.5546875" style="3" customWidth="1"/>
    <col min="3570" max="3570" width="99.33203125" style="3" bestFit="1" customWidth="1"/>
    <col min="3571" max="3571" width="5.5546875" style="3" bestFit="1" customWidth="1"/>
    <col min="3572" max="3812" width="10" style="3"/>
    <col min="3813" max="3813" width="6.77734375" style="3" customWidth="1"/>
    <col min="3814" max="3814" width="5.109375" style="3" customWidth="1"/>
    <col min="3815" max="3815" width="11.6640625" style="3" bestFit="1" customWidth="1"/>
    <col min="3816" max="3816" width="18.33203125" style="3" customWidth="1"/>
    <col min="3817" max="3817" width="10" style="3"/>
    <col min="3818" max="3818" width="15.6640625" style="3" customWidth="1"/>
    <col min="3819" max="3819" width="17.77734375" style="3" customWidth="1"/>
    <col min="3820" max="3823" width="10" style="3"/>
    <col min="3824" max="3824" width="10.77734375" style="3" customWidth="1"/>
    <col min="3825" max="3825" width="14.5546875" style="3" customWidth="1"/>
    <col min="3826" max="3826" width="99.33203125" style="3" bestFit="1" customWidth="1"/>
    <col min="3827" max="3827" width="5.5546875" style="3" bestFit="1" customWidth="1"/>
    <col min="3828" max="4068" width="10" style="3"/>
    <col min="4069" max="4069" width="6.77734375" style="3" customWidth="1"/>
    <col min="4070" max="4070" width="5.109375" style="3" customWidth="1"/>
    <col min="4071" max="4071" width="11.6640625" style="3" bestFit="1" customWidth="1"/>
    <col min="4072" max="4072" width="18.33203125" style="3" customWidth="1"/>
    <col min="4073" max="4073" width="10" style="3"/>
    <col min="4074" max="4074" width="15.6640625" style="3" customWidth="1"/>
    <col min="4075" max="4075" width="17.77734375" style="3" customWidth="1"/>
    <col min="4076" max="4079" width="10" style="3"/>
    <col min="4080" max="4080" width="10.77734375" style="3" customWidth="1"/>
    <col min="4081" max="4081" width="14.5546875" style="3" customWidth="1"/>
    <col min="4082" max="4082" width="99.33203125" style="3" bestFit="1" customWidth="1"/>
    <col min="4083" max="4083" width="5.5546875" style="3" bestFit="1" customWidth="1"/>
    <col min="4084" max="4324" width="10" style="3"/>
    <col min="4325" max="4325" width="6.77734375" style="3" customWidth="1"/>
    <col min="4326" max="4326" width="5.109375" style="3" customWidth="1"/>
    <col min="4327" max="4327" width="11.6640625" style="3" bestFit="1" customWidth="1"/>
    <col min="4328" max="4328" width="18.33203125" style="3" customWidth="1"/>
    <col min="4329" max="4329" width="10" style="3"/>
    <col min="4330" max="4330" width="15.6640625" style="3" customWidth="1"/>
    <col min="4331" max="4331" width="17.77734375" style="3" customWidth="1"/>
    <col min="4332" max="4335" width="10" style="3"/>
    <col min="4336" max="4336" width="10.77734375" style="3" customWidth="1"/>
    <col min="4337" max="4337" width="14.5546875" style="3" customWidth="1"/>
    <col min="4338" max="4338" width="99.33203125" style="3" bestFit="1" customWidth="1"/>
    <col min="4339" max="4339" width="5.5546875" style="3" bestFit="1" customWidth="1"/>
    <col min="4340" max="4580" width="10" style="3"/>
    <col min="4581" max="4581" width="6.77734375" style="3" customWidth="1"/>
    <col min="4582" max="4582" width="5.109375" style="3" customWidth="1"/>
    <col min="4583" max="4583" width="11.6640625" style="3" bestFit="1" customWidth="1"/>
    <col min="4584" max="4584" width="18.33203125" style="3" customWidth="1"/>
    <col min="4585" max="4585" width="10" style="3"/>
    <col min="4586" max="4586" width="15.6640625" style="3" customWidth="1"/>
    <col min="4587" max="4587" width="17.77734375" style="3" customWidth="1"/>
    <col min="4588" max="4591" width="10" style="3"/>
    <col min="4592" max="4592" width="10.77734375" style="3" customWidth="1"/>
    <col min="4593" max="4593" width="14.5546875" style="3" customWidth="1"/>
    <col min="4594" max="4594" width="99.33203125" style="3" bestFit="1" customWidth="1"/>
    <col min="4595" max="4595" width="5.5546875" style="3" bestFit="1" customWidth="1"/>
    <col min="4596" max="4836" width="10" style="3"/>
    <col min="4837" max="4837" width="6.77734375" style="3" customWidth="1"/>
    <col min="4838" max="4838" width="5.109375" style="3" customWidth="1"/>
    <col min="4839" max="4839" width="11.6640625" style="3" bestFit="1" customWidth="1"/>
    <col min="4840" max="4840" width="18.33203125" style="3" customWidth="1"/>
    <col min="4841" max="4841" width="10" style="3"/>
    <col min="4842" max="4842" width="15.6640625" style="3" customWidth="1"/>
    <col min="4843" max="4843" width="17.77734375" style="3" customWidth="1"/>
    <col min="4844" max="4847" width="10" style="3"/>
    <col min="4848" max="4848" width="10.77734375" style="3" customWidth="1"/>
    <col min="4849" max="4849" width="14.5546875" style="3" customWidth="1"/>
    <col min="4850" max="4850" width="99.33203125" style="3" bestFit="1" customWidth="1"/>
    <col min="4851" max="4851" width="5.5546875" style="3" bestFit="1" customWidth="1"/>
    <col min="4852" max="5092" width="10" style="3"/>
    <col min="5093" max="5093" width="6.77734375" style="3" customWidth="1"/>
    <col min="5094" max="5094" width="5.109375" style="3" customWidth="1"/>
    <col min="5095" max="5095" width="11.6640625" style="3" bestFit="1" customWidth="1"/>
    <col min="5096" max="5096" width="18.33203125" style="3" customWidth="1"/>
    <col min="5097" max="5097" width="10" style="3"/>
    <col min="5098" max="5098" width="15.6640625" style="3" customWidth="1"/>
    <col min="5099" max="5099" width="17.77734375" style="3" customWidth="1"/>
    <col min="5100" max="5103" width="10" style="3"/>
    <col min="5104" max="5104" width="10.77734375" style="3" customWidth="1"/>
    <col min="5105" max="5105" width="14.5546875" style="3" customWidth="1"/>
    <col min="5106" max="5106" width="99.33203125" style="3" bestFit="1" customWidth="1"/>
    <col min="5107" max="5107" width="5.5546875" style="3" bestFit="1" customWidth="1"/>
    <col min="5108" max="5348" width="10" style="3"/>
    <col min="5349" max="5349" width="6.77734375" style="3" customWidth="1"/>
    <col min="5350" max="5350" width="5.109375" style="3" customWidth="1"/>
    <col min="5351" max="5351" width="11.6640625" style="3" bestFit="1" customWidth="1"/>
    <col min="5352" max="5352" width="18.33203125" style="3" customWidth="1"/>
    <col min="5353" max="5353" width="10" style="3"/>
    <col min="5354" max="5354" width="15.6640625" style="3" customWidth="1"/>
    <col min="5355" max="5355" width="17.77734375" style="3" customWidth="1"/>
    <col min="5356" max="5359" width="10" style="3"/>
    <col min="5360" max="5360" width="10.77734375" style="3" customWidth="1"/>
    <col min="5361" max="5361" width="14.5546875" style="3" customWidth="1"/>
    <col min="5362" max="5362" width="99.33203125" style="3" bestFit="1" customWidth="1"/>
    <col min="5363" max="5363" width="5.5546875" style="3" bestFit="1" customWidth="1"/>
    <col min="5364" max="5604" width="10" style="3"/>
    <col min="5605" max="5605" width="6.77734375" style="3" customWidth="1"/>
    <col min="5606" max="5606" width="5.109375" style="3" customWidth="1"/>
    <col min="5607" max="5607" width="11.6640625" style="3" bestFit="1" customWidth="1"/>
    <col min="5608" max="5608" width="18.33203125" style="3" customWidth="1"/>
    <col min="5609" max="5609" width="10" style="3"/>
    <col min="5610" max="5610" width="15.6640625" style="3" customWidth="1"/>
    <col min="5611" max="5611" width="17.77734375" style="3" customWidth="1"/>
    <col min="5612" max="5615" width="10" style="3"/>
    <col min="5616" max="5616" width="10.77734375" style="3" customWidth="1"/>
    <col min="5617" max="5617" width="14.5546875" style="3" customWidth="1"/>
    <col min="5618" max="5618" width="99.33203125" style="3" bestFit="1" customWidth="1"/>
    <col min="5619" max="5619" width="5.5546875" style="3" bestFit="1" customWidth="1"/>
    <col min="5620" max="5860" width="10" style="3"/>
    <col min="5861" max="5861" width="6.77734375" style="3" customWidth="1"/>
    <col min="5862" max="5862" width="5.109375" style="3" customWidth="1"/>
    <col min="5863" max="5863" width="11.6640625" style="3" bestFit="1" customWidth="1"/>
    <col min="5864" max="5864" width="18.33203125" style="3" customWidth="1"/>
    <col min="5865" max="5865" width="10" style="3"/>
    <col min="5866" max="5866" width="15.6640625" style="3" customWidth="1"/>
    <col min="5867" max="5867" width="17.77734375" style="3" customWidth="1"/>
    <col min="5868" max="5871" width="10" style="3"/>
    <col min="5872" max="5872" width="10.77734375" style="3" customWidth="1"/>
    <col min="5873" max="5873" width="14.5546875" style="3" customWidth="1"/>
    <col min="5874" max="5874" width="99.33203125" style="3" bestFit="1" customWidth="1"/>
    <col min="5875" max="5875" width="5.5546875" style="3" bestFit="1" customWidth="1"/>
    <col min="5876" max="6116" width="10" style="3"/>
    <col min="6117" max="6117" width="6.77734375" style="3" customWidth="1"/>
    <col min="6118" max="6118" width="5.109375" style="3" customWidth="1"/>
    <col min="6119" max="6119" width="11.6640625" style="3" bestFit="1" customWidth="1"/>
    <col min="6120" max="6120" width="18.33203125" style="3" customWidth="1"/>
    <col min="6121" max="6121" width="10" style="3"/>
    <col min="6122" max="6122" width="15.6640625" style="3" customWidth="1"/>
    <col min="6123" max="6123" width="17.77734375" style="3" customWidth="1"/>
    <col min="6124" max="6127" width="10" style="3"/>
    <col min="6128" max="6128" width="10.77734375" style="3" customWidth="1"/>
    <col min="6129" max="6129" width="14.5546875" style="3" customWidth="1"/>
    <col min="6130" max="6130" width="99.33203125" style="3" bestFit="1" customWidth="1"/>
    <col min="6131" max="6131" width="5.5546875" style="3" bestFit="1" customWidth="1"/>
    <col min="6132" max="6372" width="10" style="3"/>
    <col min="6373" max="6373" width="6.77734375" style="3" customWidth="1"/>
    <col min="6374" max="6374" width="5.109375" style="3" customWidth="1"/>
    <col min="6375" max="6375" width="11.6640625" style="3" bestFit="1" customWidth="1"/>
    <col min="6376" max="6376" width="18.33203125" style="3" customWidth="1"/>
    <col min="6377" max="6377" width="10" style="3"/>
    <col min="6378" max="6378" width="15.6640625" style="3" customWidth="1"/>
    <col min="6379" max="6379" width="17.77734375" style="3" customWidth="1"/>
    <col min="6380" max="6383" width="10" style="3"/>
    <col min="6384" max="6384" width="10.77734375" style="3" customWidth="1"/>
    <col min="6385" max="6385" width="14.5546875" style="3" customWidth="1"/>
    <col min="6386" max="6386" width="99.33203125" style="3" bestFit="1" customWidth="1"/>
    <col min="6387" max="6387" width="5.5546875" style="3" bestFit="1" customWidth="1"/>
    <col min="6388" max="6628" width="10" style="3"/>
    <col min="6629" max="6629" width="6.77734375" style="3" customWidth="1"/>
    <col min="6630" max="6630" width="5.109375" style="3" customWidth="1"/>
    <col min="6631" max="6631" width="11.6640625" style="3" bestFit="1" customWidth="1"/>
    <col min="6632" max="6632" width="18.33203125" style="3" customWidth="1"/>
    <col min="6633" max="6633" width="10" style="3"/>
    <col min="6634" max="6634" width="15.6640625" style="3" customWidth="1"/>
    <col min="6635" max="6635" width="17.77734375" style="3" customWidth="1"/>
    <col min="6636" max="6639" width="10" style="3"/>
    <col min="6640" max="6640" width="10.77734375" style="3" customWidth="1"/>
    <col min="6641" max="6641" width="14.5546875" style="3" customWidth="1"/>
    <col min="6642" max="6642" width="99.33203125" style="3" bestFit="1" customWidth="1"/>
    <col min="6643" max="6643" width="5.5546875" style="3" bestFit="1" customWidth="1"/>
    <col min="6644" max="6884" width="10" style="3"/>
    <col min="6885" max="6885" width="6.77734375" style="3" customWidth="1"/>
    <col min="6886" max="6886" width="5.109375" style="3" customWidth="1"/>
    <col min="6887" max="6887" width="11.6640625" style="3" bestFit="1" customWidth="1"/>
    <col min="6888" max="6888" width="18.33203125" style="3" customWidth="1"/>
    <col min="6889" max="6889" width="10" style="3"/>
    <col min="6890" max="6890" width="15.6640625" style="3" customWidth="1"/>
    <col min="6891" max="6891" width="17.77734375" style="3" customWidth="1"/>
    <col min="6892" max="6895" width="10" style="3"/>
    <col min="6896" max="6896" width="10.77734375" style="3" customWidth="1"/>
    <col min="6897" max="6897" width="14.5546875" style="3" customWidth="1"/>
    <col min="6898" max="6898" width="99.33203125" style="3" bestFit="1" customWidth="1"/>
    <col min="6899" max="6899" width="5.5546875" style="3" bestFit="1" customWidth="1"/>
    <col min="6900" max="7140" width="10" style="3"/>
    <col min="7141" max="7141" width="6.77734375" style="3" customWidth="1"/>
    <col min="7142" max="7142" width="5.109375" style="3" customWidth="1"/>
    <col min="7143" max="7143" width="11.6640625" style="3" bestFit="1" customWidth="1"/>
    <col min="7144" max="7144" width="18.33203125" style="3" customWidth="1"/>
    <col min="7145" max="7145" width="10" style="3"/>
    <col min="7146" max="7146" width="15.6640625" style="3" customWidth="1"/>
    <col min="7147" max="7147" width="17.77734375" style="3" customWidth="1"/>
    <col min="7148" max="7151" width="10" style="3"/>
    <col min="7152" max="7152" width="10.77734375" style="3" customWidth="1"/>
    <col min="7153" max="7153" width="14.5546875" style="3" customWidth="1"/>
    <col min="7154" max="7154" width="99.33203125" style="3" bestFit="1" customWidth="1"/>
    <col min="7155" max="7155" width="5.5546875" style="3" bestFit="1" customWidth="1"/>
    <col min="7156" max="7396" width="10" style="3"/>
    <col min="7397" max="7397" width="6.77734375" style="3" customWidth="1"/>
    <col min="7398" max="7398" width="5.109375" style="3" customWidth="1"/>
    <col min="7399" max="7399" width="11.6640625" style="3" bestFit="1" customWidth="1"/>
    <col min="7400" max="7400" width="18.33203125" style="3" customWidth="1"/>
    <col min="7401" max="7401" width="10" style="3"/>
    <col min="7402" max="7402" width="15.6640625" style="3" customWidth="1"/>
    <col min="7403" max="7403" width="17.77734375" style="3" customWidth="1"/>
    <col min="7404" max="7407" width="10" style="3"/>
    <col min="7408" max="7408" width="10.77734375" style="3" customWidth="1"/>
    <col min="7409" max="7409" width="14.5546875" style="3" customWidth="1"/>
    <col min="7410" max="7410" width="99.33203125" style="3" bestFit="1" customWidth="1"/>
    <col min="7411" max="7411" width="5.5546875" style="3" bestFit="1" customWidth="1"/>
    <col min="7412" max="7652" width="10" style="3"/>
    <col min="7653" max="7653" width="6.77734375" style="3" customWidth="1"/>
    <col min="7654" max="7654" width="5.109375" style="3" customWidth="1"/>
    <col min="7655" max="7655" width="11.6640625" style="3" bestFit="1" customWidth="1"/>
    <col min="7656" max="7656" width="18.33203125" style="3" customWidth="1"/>
    <col min="7657" max="7657" width="10" style="3"/>
    <col min="7658" max="7658" width="15.6640625" style="3" customWidth="1"/>
    <col min="7659" max="7659" width="17.77734375" style="3" customWidth="1"/>
    <col min="7660" max="7663" width="10" style="3"/>
    <col min="7664" max="7664" width="10.77734375" style="3" customWidth="1"/>
    <col min="7665" max="7665" width="14.5546875" style="3" customWidth="1"/>
    <col min="7666" max="7666" width="99.33203125" style="3" bestFit="1" customWidth="1"/>
    <col min="7667" max="7667" width="5.5546875" style="3" bestFit="1" customWidth="1"/>
    <col min="7668" max="7908" width="10" style="3"/>
    <col min="7909" max="7909" width="6.77734375" style="3" customWidth="1"/>
    <col min="7910" max="7910" width="5.109375" style="3" customWidth="1"/>
    <col min="7911" max="7911" width="11.6640625" style="3" bestFit="1" customWidth="1"/>
    <col min="7912" max="7912" width="18.33203125" style="3" customWidth="1"/>
    <col min="7913" max="7913" width="10" style="3"/>
    <col min="7914" max="7914" width="15.6640625" style="3" customWidth="1"/>
    <col min="7915" max="7915" width="17.77734375" style="3" customWidth="1"/>
    <col min="7916" max="7919" width="10" style="3"/>
    <col min="7920" max="7920" width="10.77734375" style="3" customWidth="1"/>
    <col min="7921" max="7921" width="14.5546875" style="3" customWidth="1"/>
    <col min="7922" max="7922" width="99.33203125" style="3" bestFit="1" customWidth="1"/>
    <col min="7923" max="7923" width="5.5546875" style="3" bestFit="1" customWidth="1"/>
    <col min="7924" max="8164" width="10" style="3"/>
    <col min="8165" max="8165" width="6.77734375" style="3" customWidth="1"/>
    <col min="8166" max="8166" width="5.109375" style="3" customWidth="1"/>
    <col min="8167" max="8167" width="11.6640625" style="3" bestFit="1" customWidth="1"/>
    <col min="8168" max="8168" width="18.33203125" style="3" customWidth="1"/>
    <col min="8169" max="8169" width="10" style="3"/>
    <col min="8170" max="8170" width="15.6640625" style="3" customWidth="1"/>
    <col min="8171" max="8171" width="17.77734375" style="3" customWidth="1"/>
    <col min="8172" max="8175" width="10" style="3"/>
    <col min="8176" max="8176" width="10.77734375" style="3" customWidth="1"/>
    <col min="8177" max="8177" width="14.5546875" style="3" customWidth="1"/>
    <col min="8178" max="8178" width="99.33203125" style="3" bestFit="1" customWidth="1"/>
    <col min="8179" max="8179" width="5.5546875" style="3" bestFit="1" customWidth="1"/>
    <col min="8180" max="8420" width="10" style="3"/>
    <col min="8421" max="8421" width="6.77734375" style="3" customWidth="1"/>
    <col min="8422" max="8422" width="5.109375" style="3" customWidth="1"/>
    <col min="8423" max="8423" width="11.6640625" style="3" bestFit="1" customWidth="1"/>
    <col min="8424" max="8424" width="18.33203125" style="3" customWidth="1"/>
    <col min="8425" max="8425" width="10" style="3"/>
    <col min="8426" max="8426" width="15.6640625" style="3" customWidth="1"/>
    <col min="8427" max="8427" width="17.77734375" style="3" customWidth="1"/>
    <col min="8428" max="8431" width="10" style="3"/>
    <col min="8432" max="8432" width="10.77734375" style="3" customWidth="1"/>
    <col min="8433" max="8433" width="14.5546875" style="3" customWidth="1"/>
    <col min="8434" max="8434" width="99.33203125" style="3" bestFit="1" customWidth="1"/>
    <col min="8435" max="8435" width="5.5546875" style="3" bestFit="1" customWidth="1"/>
    <col min="8436" max="8676" width="10" style="3"/>
    <col min="8677" max="8677" width="6.77734375" style="3" customWidth="1"/>
    <col min="8678" max="8678" width="5.109375" style="3" customWidth="1"/>
    <col min="8679" max="8679" width="11.6640625" style="3" bestFit="1" customWidth="1"/>
    <col min="8680" max="8680" width="18.33203125" style="3" customWidth="1"/>
    <col min="8681" max="8681" width="10" style="3"/>
    <col min="8682" max="8682" width="15.6640625" style="3" customWidth="1"/>
    <col min="8683" max="8683" width="17.77734375" style="3" customWidth="1"/>
    <col min="8684" max="8687" width="10" style="3"/>
    <col min="8688" max="8688" width="10.77734375" style="3" customWidth="1"/>
    <col min="8689" max="8689" width="14.5546875" style="3" customWidth="1"/>
    <col min="8690" max="8690" width="99.33203125" style="3" bestFit="1" customWidth="1"/>
    <col min="8691" max="8691" width="5.5546875" style="3" bestFit="1" customWidth="1"/>
    <col min="8692" max="8932" width="10" style="3"/>
    <col min="8933" max="8933" width="6.77734375" style="3" customWidth="1"/>
    <col min="8934" max="8934" width="5.109375" style="3" customWidth="1"/>
    <col min="8935" max="8935" width="11.6640625" style="3" bestFit="1" customWidth="1"/>
    <col min="8936" max="8936" width="18.33203125" style="3" customWidth="1"/>
    <col min="8937" max="8937" width="10" style="3"/>
    <col min="8938" max="8938" width="15.6640625" style="3" customWidth="1"/>
    <col min="8939" max="8939" width="17.77734375" style="3" customWidth="1"/>
    <col min="8940" max="8943" width="10" style="3"/>
    <col min="8944" max="8944" width="10.77734375" style="3" customWidth="1"/>
    <col min="8945" max="8945" width="14.5546875" style="3" customWidth="1"/>
    <col min="8946" max="8946" width="99.33203125" style="3" bestFit="1" customWidth="1"/>
    <col min="8947" max="8947" width="5.5546875" style="3" bestFit="1" customWidth="1"/>
    <col min="8948" max="9188" width="10" style="3"/>
    <col min="9189" max="9189" width="6.77734375" style="3" customWidth="1"/>
    <col min="9190" max="9190" width="5.109375" style="3" customWidth="1"/>
    <col min="9191" max="9191" width="11.6640625" style="3" bestFit="1" customWidth="1"/>
    <col min="9192" max="9192" width="18.33203125" style="3" customWidth="1"/>
    <col min="9193" max="9193" width="10" style="3"/>
    <col min="9194" max="9194" width="15.6640625" style="3" customWidth="1"/>
    <col min="9195" max="9195" width="17.77734375" style="3" customWidth="1"/>
    <col min="9196" max="9199" width="10" style="3"/>
    <col min="9200" max="9200" width="10.77734375" style="3" customWidth="1"/>
    <col min="9201" max="9201" width="14.5546875" style="3" customWidth="1"/>
    <col min="9202" max="9202" width="99.33203125" style="3" bestFit="1" customWidth="1"/>
    <col min="9203" max="9203" width="5.5546875" style="3" bestFit="1" customWidth="1"/>
    <col min="9204" max="9444" width="10" style="3"/>
    <col min="9445" max="9445" width="6.77734375" style="3" customWidth="1"/>
    <col min="9446" max="9446" width="5.109375" style="3" customWidth="1"/>
    <col min="9447" max="9447" width="11.6640625" style="3" bestFit="1" customWidth="1"/>
    <col min="9448" max="9448" width="18.33203125" style="3" customWidth="1"/>
    <col min="9449" max="9449" width="10" style="3"/>
    <col min="9450" max="9450" width="15.6640625" style="3" customWidth="1"/>
    <col min="9451" max="9451" width="17.77734375" style="3" customWidth="1"/>
    <col min="9452" max="9455" width="10" style="3"/>
    <col min="9456" max="9456" width="10.77734375" style="3" customWidth="1"/>
    <col min="9457" max="9457" width="14.5546875" style="3" customWidth="1"/>
    <col min="9458" max="9458" width="99.33203125" style="3" bestFit="1" customWidth="1"/>
    <col min="9459" max="9459" width="5.5546875" style="3" bestFit="1" customWidth="1"/>
    <col min="9460" max="9700" width="10" style="3"/>
    <col min="9701" max="9701" width="6.77734375" style="3" customWidth="1"/>
    <col min="9702" max="9702" width="5.109375" style="3" customWidth="1"/>
    <col min="9703" max="9703" width="11.6640625" style="3" bestFit="1" customWidth="1"/>
    <col min="9704" max="9704" width="18.33203125" style="3" customWidth="1"/>
    <col min="9705" max="9705" width="10" style="3"/>
    <col min="9706" max="9706" width="15.6640625" style="3" customWidth="1"/>
    <col min="9707" max="9707" width="17.77734375" style="3" customWidth="1"/>
    <col min="9708" max="9711" width="10" style="3"/>
    <col min="9712" max="9712" width="10.77734375" style="3" customWidth="1"/>
    <col min="9713" max="9713" width="14.5546875" style="3" customWidth="1"/>
    <col min="9714" max="9714" width="99.33203125" style="3" bestFit="1" customWidth="1"/>
    <col min="9715" max="9715" width="5.5546875" style="3" bestFit="1" customWidth="1"/>
    <col min="9716" max="9956" width="10" style="3"/>
    <col min="9957" max="9957" width="6.77734375" style="3" customWidth="1"/>
    <col min="9958" max="9958" width="5.109375" style="3" customWidth="1"/>
    <col min="9959" max="9959" width="11.6640625" style="3" bestFit="1" customWidth="1"/>
    <col min="9960" max="9960" width="18.33203125" style="3" customWidth="1"/>
    <col min="9961" max="9961" width="10" style="3"/>
    <col min="9962" max="9962" width="15.6640625" style="3" customWidth="1"/>
    <col min="9963" max="9963" width="17.77734375" style="3" customWidth="1"/>
    <col min="9964" max="9967" width="10" style="3"/>
    <col min="9968" max="9968" width="10.77734375" style="3" customWidth="1"/>
    <col min="9969" max="9969" width="14.5546875" style="3" customWidth="1"/>
    <col min="9970" max="9970" width="99.33203125" style="3" bestFit="1" customWidth="1"/>
    <col min="9971" max="9971" width="5.5546875" style="3" bestFit="1" customWidth="1"/>
    <col min="9972" max="10212" width="10" style="3"/>
    <col min="10213" max="10213" width="6.77734375" style="3" customWidth="1"/>
    <col min="10214" max="10214" width="5.109375" style="3" customWidth="1"/>
    <col min="10215" max="10215" width="11.6640625" style="3" bestFit="1" customWidth="1"/>
    <col min="10216" max="10216" width="18.33203125" style="3" customWidth="1"/>
    <col min="10217" max="10217" width="10" style="3"/>
    <col min="10218" max="10218" width="15.6640625" style="3" customWidth="1"/>
    <col min="10219" max="10219" width="17.77734375" style="3" customWidth="1"/>
    <col min="10220" max="10223" width="10" style="3"/>
    <col min="10224" max="10224" width="10.77734375" style="3" customWidth="1"/>
    <col min="10225" max="10225" width="14.5546875" style="3" customWidth="1"/>
    <col min="10226" max="10226" width="99.33203125" style="3" bestFit="1" customWidth="1"/>
    <col min="10227" max="10227" width="5.5546875" style="3" bestFit="1" customWidth="1"/>
    <col min="10228" max="10468" width="10" style="3"/>
    <col min="10469" max="10469" width="6.77734375" style="3" customWidth="1"/>
    <col min="10470" max="10470" width="5.109375" style="3" customWidth="1"/>
    <col min="10471" max="10471" width="11.6640625" style="3" bestFit="1" customWidth="1"/>
    <col min="10472" max="10472" width="18.33203125" style="3" customWidth="1"/>
    <col min="10473" max="10473" width="10" style="3"/>
    <col min="10474" max="10474" width="15.6640625" style="3" customWidth="1"/>
    <col min="10475" max="10475" width="17.77734375" style="3" customWidth="1"/>
    <col min="10476" max="10479" width="10" style="3"/>
    <col min="10480" max="10480" width="10.77734375" style="3" customWidth="1"/>
    <col min="10481" max="10481" width="14.5546875" style="3" customWidth="1"/>
    <col min="10482" max="10482" width="99.33203125" style="3" bestFit="1" customWidth="1"/>
    <col min="10483" max="10483" width="5.5546875" style="3" bestFit="1" customWidth="1"/>
    <col min="10484" max="10724" width="10" style="3"/>
    <col min="10725" max="10725" width="6.77734375" style="3" customWidth="1"/>
    <col min="10726" max="10726" width="5.109375" style="3" customWidth="1"/>
    <col min="10727" max="10727" width="11.6640625" style="3" bestFit="1" customWidth="1"/>
    <col min="10728" max="10728" width="18.33203125" style="3" customWidth="1"/>
    <col min="10729" max="10729" width="10" style="3"/>
    <col min="10730" max="10730" width="15.6640625" style="3" customWidth="1"/>
    <col min="10731" max="10731" width="17.77734375" style="3" customWidth="1"/>
    <col min="10732" max="10735" width="10" style="3"/>
    <col min="10736" max="10736" width="10.77734375" style="3" customWidth="1"/>
    <col min="10737" max="10737" width="14.5546875" style="3" customWidth="1"/>
    <col min="10738" max="10738" width="99.33203125" style="3" bestFit="1" customWidth="1"/>
    <col min="10739" max="10739" width="5.5546875" style="3" bestFit="1" customWidth="1"/>
    <col min="10740" max="10980" width="10" style="3"/>
    <col min="10981" max="10981" width="6.77734375" style="3" customWidth="1"/>
    <col min="10982" max="10982" width="5.109375" style="3" customWidth="1"/>
    <col min="10983" max="10983" width="11.6640625" style="3" bestFit="1" customWidth="1"/>
    <col min="10984" max="10984" width="18.33203125" style="3" customWidth="1"/>
    <col min="10985" max="10985" width="10" style="3"/>
    <col min="10986" max="10986" width="15.6640625" style="3" customWidth="1"/>
    <col min="10987" max="10987" width="17.77734375" style="3" customWidth="1"/>
    <col min="10988" max="10991" width="10" style="3"/>
    <col min="10992" max="10992" width="10.77734375" style="3" customWidth="1"/>
    <col min="10993" max="10993" width="14.5546875" style="3" customWidth="1"/>
    <col min="10994" max="10994" width="99.33203125" style="3" bestFit="1" customWidth="1"/>
    <col min="10995" max="10995" width="5.5546875" style="3" bestFit="1" customWidth="1"/>
    <col min="10996" max="11236" width="10" style="3"/>
    <col min="11237" max="11237" width="6.77734375" style="3" customWidth="1"/>
    <col min="11238" max="11238" width="5.109375" style="3" customWidth="1"/>
    <col min="11239" max="11239" width="11.6640625" style="3" bestFit="1" customWidth="1"/>
    <col min="11240" max="11240" width="18.33203125" style="3" customWidth="1"/>
    <col min="11241" max="11241" width="10" style="3"/>
    <col min="11242" max="11242" width="15.6640625" style="3" customWidth="1"/>
    <col min="11243" max="11243" width="17.77734375" style="3" customWidth="1"/>
    <col min="11244" max="11247" width="10" style="3"/>
    <col min="11248" max="11248" width="10.77734375" style="3" customWidth="1"/>
    <col min="11249" max="11249" width="14.5546875" style="3" customWidth="1"/>
    <col min="11250" max="11250" width="99.33203125" style="3" bestFit="1" customWidth="1"/>
    <col min="11251" max="11251" width="5.5546875" style="3" bestFit="1" customWidth="1"/>
    <col min="11252" max="11492" width="10" style="3"/>
    <col min="11493" max="11493" width="6.77734375" style="3" customWidth="1"/>
    <col min="11494" max="11494" width="5.109375" style="3" customWidth="1"/>
    <col min="11495" max="11495" width="11.6640625" style="3" bestFit="1" customWidth="1"/>
    <col min="11496" max="11496" width="18.33203125" style="3" customWidth="1"/>
    <col min="11497" max="11497" width="10" style="3"/>
    <col min="11498" max="11498" width="15.6640625" style="3" customWidth="1"/>
    <col min="11499" max="11499" width="17.77734375" style="3" customWidth="1"/>
    <col min="11500" max="11503" width="10" style="3"/>
    <col min="11504" max="11504" width="10.77734375" style="3" customWidth="1"/>
    <col min="11505" max="11505" width="14.5546875" style="3" customWidth="1"/>
    <col min="11506" max="11506" width="99.33203125" style="3" bestFit="1" customWidth="1"/>
    <col min="11507" max="11507" width="5.5546875" style="3" bestFit="1" customWidth="1"/>
    <col min="11508" max="11748" width="10" style="3"/>
    <col min="11749" max="11749" width="6.77734375" style="3" customWidth="1"/>
    <col min="11750" max="11750" width="5.109375" style="3" customWidth="1"/>
    <col min="11751" max="11751" width="11.6640625" style="3" bestFit="1" customWidth="1"/>
    <col min="11752" max="11752" width="18.33203125" style="3" customWidth="1"/>
    <col min="11753" max="11753" width="10" style="3"/>
    <col min="11754" max="11754" width="15.6640625" style="3" customWidth="1"/>
    <col min="11755" max="11755" width="17.77734375" style="3" customWidth="1"/>
    <col min="11756" max="11759" width="10" style="3"/>
    <col min="11760" max="11760" width="10.77734375" style="3" customWidth="1"/>
    <col min="11761" max="11761" width="14.5546875" style="3" customWidth="1"/>
    <col min="11762" max="11762" width="99.33203125" style="3" bestFit="1" customWidth="1"/>
    <col min="11763" max="11763" width="5.5546875" style="3" bestFit="1" customWidth="1"/>
    <col min="11764" max="12004" width="10" style="3"/>
    <col min="12005" max="12005" width="6.77734375" style="3" customWidth="1"/>
    <col min="12006" max="12006" width="5.109375" style="3" customWidth="1"/>
    <col min="12007" max="12007" width="11.6640625" style="3" bestFit="1" customWidth="1"/>
    <col min="12008" max="12008" width="18.33203125" style="3" customWidth="1"/>
    <col min="12009" max="12009" width="10" style="3"/>
    <col min="12010" max="12010" width="15.6640625" style="3" customWidth="1"/>
    <col min="12011" max="12011" width="17.77734375" style="3" customWidth="1"/>
    <col min="12012" max="12015" width="10" style="3"/>
    <col min="12016" max="12016" width="10.77734375" style="3" customWidth="1"/>
    <col min="12017" max="12017" width="14.5546875" style="3" customWidth="1"/>
    <col min="12018" max="12018" width="99.33203125" style="3" bestFit="1" customWidth="1"/>
    <col min="12019" max="12019" width="5.5546875" style="3" bestFit="1" customWidth="1"/>
    <col min="12020" max="12260" width="10" style="3"/>
    <col min="12261" max="12261" width="6.77734375" style="3" customWidth="1"/>
    <col min="12262" max="12262" width="5.109375" style="3" customWidth="1"/>
    <col min="12263" max="12263" width="11.6640625" style="3" bestFit="1" customWidth="1"/>
    <col min="12264" max="12264" width="18.33203125" style="3" customWidth="1"/>
    <col min="12265" max="12265" width="10" style="3"/>
    <col min="12266" max="12266" width="15.6640625" style="3" customWidth="1"/>
    <col min="12267" max="12267" width="17.77734375" style="3" customWidth="1"/>
    <col min="12268" max="12271" width="10" style="3"/>
    <col min="12272" max="12272" width="10.77734375" style="3" customWidth="1"/>
    <col min="12273" max="12273" width="14.5546875" style="3" customWidth="1"/>
    <col min="12274" max="12274" width="99.33203125" style="3" bestFit="1" customWidth="1"/>
    <col min="12275" max="12275" width="5.5546875" style="3" bestFit="1" customWidth="1"/>
    <col min="12276" max="12516" width="10" style="3"/>
    <col min="12517" max="12517" width="6.77734375" style="3" customWidth="1"/>
    <col min="12518" max="12518" width="5.109375" style="3" customWidth="1"/>
    <col min="12519" max="12519" width="11.6640625" style="3" bestFit="1" customWidth="1"/>
    <col min="12520" max="12520" width="18.33203125" style="3" customWidth="1"/>
    <col min="12521" max="12521" width="10" style="3"/>
    <col min="12522" max="12522" width="15.6640625" style="3" customWidth="1"/>
    <col min="12523" max="12523" width="17.77734375" style="3" customWidth="1"/>
    <col min="12524" max="12527" width="10" style="3"/>
    <col min="12528" max="12528" width="10.77734375" style="3" customWidth="1"/>
    <col min="12529" max="12529" width="14.5546875" style="3" customWidth="1"/>
    <col min="12530" max="12530" width="99.33203125" style="3" bestFit="1" customWidth="1"/>
    <col min="12531" max="12531" width="5.5546875" style="3" bestFit="1" customWidth="1"/>
    <col min="12532" max="12772" width="10" style="3"/>
    <col min="12773" max="12773" width="6.77734375" style="3" customWidth="1"/>
    <col min="12774" max="12774" width="5.109375" style="3" customWidth="1"/>
    <col min="12775" max="12775" width="11.6640625" style="3" bestFit="1" customWidth="1"/>
    <col min="12776" max="12776" width="18.33203125" style="3" customWidth="1"/>
    <col min="12777" max="12777" width="10" style="3"/>
    <col min="12778" max="12778" width="15.6640625" style="3" customWidth="1"/>
    <col min="12779" max="12779" width="17.77734375" style="3" customWidth="1"/>
    <col min="12780" max="12783" width="10" style="3"/>
    <col min="12784" max="12784" width="10.77734375" style="3" customWidth="1"/>
    <col min="12785" max="12785" width="14.5546875" style="3" customWidth="1"/>
    <col min="12786" max="12786" width="99.33203125" style="3" bestFit="1" customWidth="1"/>
    <col min="12787" max="12787" width="5.5546875" style="3" bestFit="1" customWidth="1"/>
    <col min="12788" max="13028" width="10" style="3"/>
    <col min="13029" max="13029" width="6.77734375" style="3" customWidth="1"/>
    <col min="13030" max="13030" width="5.109375" style="3" customWidth="1"/>
    <col min="13031" max="13031" width="11.6640625" style="3" bestFit="1" customWidth="1"/>
    <col min="13032" max="13032" width="18.33203125" style="3" customWidth="1"/>
    <col min="13033" max="13033" width="10" style="3"/>
    <col min="13034" max="13034" width="15.6640625" style="3" customWidth="1"/>
    <col min="13035" max="13035" width="17.77734375" style="3" customWidth="1"/>
    <col min="13036" max="13039" width="10" style="3"/>
    <col min="13040" max="13040" width="10.77734375" style="3" customWidth="1"/>
    <col min="13041" max="13041" width="14.5546875" style="3" customWidth="1"/>
    <col min="13042" max="13042" width="99.33203125" style="3" bestFit="1" customWidth="1"/>
    <col min="13043" max="13043" width="5.5546875" style="3" bestFit="1" customWidth="1"/>
    <col min="13044" max="13284" width="10" style="3"/>
    <col min="13285" max="13285" width="6.77734375" style="3" customWidth="1"/>
    <col min="13286" max="13286" width="5.109375" style="3" customWidth="1"/>
    <col min="13287" max="13287" width="11.6640625" style="3" bestFit="1" customWidth="1"/>
    <col min="13288" max="13288" width="18.33203125" style="3" customWidth="1"/>
    <col min="13289" max="13289" width="10" style="3"/>
    <col min="13290" max="13290" width="15.6640625" style="3" customWidth="1"/>
    <col min="13291" max="13291" width="17.77734375" style="3" customWidth="1"/>
    <col min="13292" max="13295" width="10" style="3"/>
    <col min="13296" max="13296" width="10.77734375" style="3" customWidth="1"/>
    <col min="13297" max="13297" width="14.5546875" style="3" customWidth="1"/>
    <col min="13298" max="13298" width="99.33203125" style="3" bestFit="1" customWidth="1"/>
    <col min="13299" max="13299" width="5.5546875" style="3" bestFit="1" customWidth="1"/>
    <col min="13300" max="13540" width="10" style="3"/>
    <col min="13541" max="13541" width="6.77734375" style="3" customWidth="1"/>
    <col min="13542" max="13542" width="5.109375" style="3" customWidth="1"/>
    <col min="13543" max="13543" width="11.6640625" style="3" bestFit="1" customWidth="1"/>
    <col min="13544" max="13544" width="18.33203125" style="3" customWidth="1"/>
    <col min="13545" max="13545" width="10" style="3"/>
    <col min="13546" max="13546" width="15.6640625" style="3" customWidth="1"/>
    <col min="13547" max="13547" width="17.77734375" style="3" customWidth="1"/>
    <col min="13548" max="13551" width="10" style="3"/>
    <col min="13552" max="13552" width="10.77734375" style="3" customWidth="1"/>
    <col min="13553" max="13553" width="14.5546875" style="3" customWidth="1"/>
    <col min="13554" max="13554" width="99.33203125" style="3" bestFit="1" customWidth="1"/>
    <col min="13555" max="13555" width="5.5546875" style="3" bestFit="1" customWidth="1"/>
    <col min="13556" max="13796" width="10" style="3"/>
    <col min="13797" max="13797" width="6.77734375" style="3" customWidth="1"/>
    <col min="13798" max="13798" width="5.109375" style="3" customWidth="1"/>
    <col min="13799" max="13799" width="11.6640625" style="3" bestFit="1" customWidth="1"/>
    <col min="13800" max="13800" width="18.33203125" style="3" customWidth="1"/>
    <col min="13801" max="13801" width="10" style="3"/>
    <col min="13802" max="13802" width="15.6640625" style="3" customWidth="1"/>
    <col min="13803" max="13803" width="17.77734375" style="3" customWidth="1"/>
    <col min="13804" max="13807" width="10" style="3"/>
    <col min="13808" max="13808" width="10.77734375" style="3" customWidth="1"/>
    <col min="13809" max="13809" width="14.5546875" style="3" customWidth="1"/>
    <col min="13810" max="13810" width="99.33203125" style="3" bestFit="1" customWidth="1"/>
    <col min="13811" max="13811" width="5.5546875" style="3" bestFit="1" customWidth="1"/>
    <col min="13812" max="14052" width="10" style="3"/>
    <col min="14053" max="14053" width="6.77734375" style="3" customWidth="1"/>
    <col min="14054" max="14054" width="5.109375" style="3" customWidth="1"/>
    <col min="14055" max="14055" width="11.6640625" style="3" bestFit="1" customWidth="1"/>
    <col min="14056" max="14056" width="18.33203125" style="3" customWidth="1"/>
    <col min="14057" max="14057" width="10" style="3"/>
    <col min="14058" max="14058" width="15.6640625" style="3" customWidth="1"/>
    <col min="14059" max="14059" width="17.77734375" style="3" customWidth="1"/>
    <col min="14060" max="14063" width="10" style="3"/>
    <col min="14064" max="14064" width="10.77734375" style="3" customWidth="1"/>
    <col min="14065" max="14065" width="14.5546875" style="3" customWidth="1"/>
    <col min="14066" max="14066" width="99.33203125" style="3" bestFit="1" customWidth="1"/>
    <col min="14067" max="14067" width="5.5546875" style="3" bestFit="1" customWidth="1"/>
    <col min="14068" max="14308" width="10" style="3"/>
    <col min="14309" max="14309" width="6.77734375" style="3" customWidth="1"/>
    <col min="14310" max="14310" width="5.109375" style="3" customWidth="1"/>
    <col min="14311" max="14311" width="11.6640625" style="3" bestFit="1" customWidth="1"/>
    <col min="14312" max="14312" width="18.33203125" style="3" customWidth="1"/>
    <col min="14313" max="14313" width="10" style="3"/>
    <col min="14314" max="14314" width="15.6640625" style="3" customWidth="1"/>
    <col min="14315" max="14315" width="17.77734375" style="3" customWidth="1"/>
    <col min="14316" max="14319" width="10" style="3"/>
    <col min="14320" max="14320" width="10.77734375" style="3" customWidth="1"/>
    <col min="14321" max="14321" width="14.5546875" style="3" customWidth="1"/>
    <col min="14322" max="14322" width="99.33203125" style="3" bestFit="1" customWidth="1"/>
    <col min="14323" max="14323" width="5.5546875" style="3" bestFit="1" customWidth="1"/>
    <col min="14324" max="14564" width="10" style="3"/>
    <col min="14565" max="14565" width="6.77734375" style="3" customWidth="1"/>
    <col min="14566" max="14566" width="5.109375" style="3" customWidth="1"/>
    <col min="14567" max="14567" width="11.6640625" style="3" bestFit="1" customWidth="1"/>
    <col min="14568" max="14568" width="18.33203125" style="3" customWidth="1"/>
    <col min="14569" max="14569" width="10" style="3"/>
    <col min="14570" max="14570" width="15.6640625" style="3" customWidth="1"/>
    <col min="14571" max="14571" width="17.77734375" style="3" customWidth="1"/>
    <col min="14572" max="14575" width="10" style="3"/>
    <col min="14576" max="14576" width="10.77734375" style="3" customWidth="1"/>
    <col min="14577" max="14577" width="14.5546875" style="3" customWidth="1"/>
    <col min="14578" max="14578" width="99.33203125" style="3" bestFit="1" customWidth="1"/>
    <col min="14579" max="14579" width="5.5546875" style="3" bestFit="1" customWidth="1"/>
    <col min="14580" max="14820" width="10" style="3"/>
    <col min="14821" max="14821" width="6.77734375" style="3" customWidth="1"/>
    <col min="14822" max="14822" width="5.109375" style="3" customWidth="1"/>
    <col min="14823" max="14823" width="11.6640625" style="3" bestFit="1" customWidth="1"/>
    <col min="14824" max="14824" width="18.33203125" style="3" customWidth="1"/>
    <col min="14825" max="14825" width="10" style="3"/>
    <col min="14826" max="14826" width="15.6640625" style="3" customWidth="1"/>
    <col min="14827" max="14827" width="17.77734375" style="3" customWidth="1"/>
    <col min="14828" max="14831" width="10" style="3"/>
    <col min="14832" max="14832" width="10.77734375" style="3" customWidth="1"/>
    <col min="14833" max="14833" width="14.5546875" style="3" customWidth="1"/>
    <col min="14834" max="14834" width="99.33203125" style="3" bestFit="1" customWidth="1"/>
    <col min="14835" max="14835" width="5.5546875" style="3" bestFit="1" customWidth="1"/>
    <col min="14836" max="15076" width="10" style="3"/>
    <col min="15077" max="15077" width="6.77734375" style="3" customWidth="1"/>
    <col min="15078" max="15078" width="5.109375" style="3" customWidth="1"/>
    <col min="15079" max="15079" width="11.6640625" style="3" bestFit="1" customWidth="1"/>
    <col min="15080" max="15080" width="18.33203125" style="3" customWidth="1"/>
    <col min="15081" max="15081" width="10" style="3"/>
    <col min="15082" max="15082" width="15.6640625" style="3" customWidth="1"/>
    <col min="15083" max="15083" width="17.77734375" style="3" customWidth="1"/>
    <col min="15084" max="15087" width="10" style="3"/>
    <col min="15088" max="15088" width="10.77734375" style="3" customWidth="1"/>
    <col min="15089" max="15089" width="14.5546875" style="3" customWidth="1"/>
    <col min="15090" max="15090" width="99.33203125" style="3" bestFit="1" customWidth="1"/>
    <col min="15091" max="15091" width="5.5546875" style="3" bestFit="1" customWidth="1"/>
    <col min="15092" max="15332" width="10" style="3"/>
    <col min="15333" max="15333" width="6.77734375" style="3" customWidth="1"/>
    <col min="15334" max="15334" width="5.109375" style="3" customWidth="1"/>
    <col min="15335" max="15335" width="11.6640625" style="3" bestFit="1" customWidth="1"/>
    <col min="15336" max="15336" width="18.33203125" style="3" customWidth="1"/>
    <col min="15337" max="15337" width="10" style="3"/>
    <col min="15338" max="15338" width="15.6640625" style="3" customWidth="1"/>
    <col min="15339" max="15339" width="17.77734375" style="3" customWidth="1"/>
    <col min="15340" max="15343" width="10" style="3"/>
    <col min="15344" max="15344" width="10.77734375" style="3" customWidth="1"/>
    <col min="15345" max="15345" width="14.5546875" style="3" customWidth="1"/>
    <col min="15346" max="15346" width="99.33203125" style="3" bestFit="1" customWidth="1"/>
    <col min="15347" max="15347" width="5.5546875" style="3" bestFit="1" customWidth="1"/>
    <col min="15348" max="15588" width="10" style="3"/>
    <col min="15589" max="15589" width="6.77734375" style="3" customWidth="1"/>
    <col min="15590" max="15590" width="5.109375" style="3" customWidth="1"/>
    <col min="15591" max="15591" width="11.6640625" style="3" bestFit="1" customWidth="1"/>
    <col min="15592" max="15592" width="18.33203125" style="3" customWidth="1"/>
    <col min="15593" max="15593" width="10" style="3"/>
    <col min="15594" max="15594" width="15.6640625" style="3" customWidth="1"/>
    <col min="15595" max="15595" width="17.77734375" style="3" customWidth="1"/>
    <col min="15596" max="15599" width="10" style="3"/>
    <col min="15600" max="15600" width="10.77734375" style="3" customWidth="1"/>
    <col min="15601" max="15601" width="14.5546875" style="3" customWidth="1"/>
    <col min="15602" max="15602" width="99.33203125" style="3" bestFit="1" customWidth="1"/>
    <col min="15603" max="15603" width="5.5546875" style="3" bestFit="1" customWidth="1"/>
    <col min="15604" max="15844" width="10" style="3"/>
    <col min="15845" max="15845" width="6.77734375" style="3" customWidth="1"/>
    <col min="15846" max="15846" width="5.109375" style="3" customWidth="1"/>
    <col min="15847" max="15847" width="11.6640625" style="3" bestFit="1" customWidth="1"/>
    <col min="15848" max="15848" width="18.33203125" style="3" customWidth="1"/>
    <col min="15849" max="15849" width="10" style="3"/>
    <col min="15850" max="15850" width="15.6640625" style="3" customWidth="1"/>
    <col min="15851" max="15851" width="17.77734375" style="3" customWidth="1"/>
    <col min="15852" max="15855" width="10" style="3"/>
    <col min="15856" max="15856" width="10.77734375" style="3" customWidth="1"/>
    <col min="15857" max="15857" width="14.5546875" style="3" customWidth="1"/>
    <col min="15858" max="15858" width="99.33203125" style="3" bestFit="1" customWidth="1"/>
    <col min="15859" max="15859" width="5.5546875" style="3" bestFit="1" customWidth="1"/>
    <col min="15860" max="16100" width="10" style="3"/>
    <col min="16101" max="16101" width="6.77734375" style="3" customWidth="1"/>
    <col min="16102" max="16102" width="5.109375" style="3" customWidth="1"/>
    <col min="16103" max="16103" width="11.6640625" style="3" bestFit="1" customWidth="1"/>
    <col min="16104" max="16104" width="18.33203125" style="3" customWidth="1"/>
    <col min="16105" max="16105" width="10" style="3"/>
    <col min="16106" max="16106" width="15.6640625" style="3" customWidth="1"/>
    <col min="16107" max="16107" width="17.77734375" style="3" customWidth="1"/>
    <col min="16108" max="16111" width="10" style="3"/>
    <col min="16112" max="16112" width="10.77734375" style="3" customWidth="1"/>
    <col min="16113" max="16113" width="14.5546875" style="3" customWidth="1"/>
    <col min="16114" max="16114" width="99.33203125" style="3" bestFit="1" customWidth="1"/>
    <col min="16115" max="16115" width="5.5546875" style="3" bestFit="1" customWidth="1"/>
    <col min="16116" max="16384" width="10" style="3"/>
  </cols>
  <sheetData>
    <row r="1" spans="1:15" s="2" customFormat="1" ht="16.5" customHeight="1">
      <c r="A1" s="86" t="s">
        <v>37</v>
      </c>
      <c r="B1" s="86"/>
      <c r="C1" s="86"/>
      <c r="D1" s="1"/>
      <c r="E1" s="1"/>
      <c r="F1" s="1"/>
      <c r="G1" s="1"/>
      <c r="H1" s="1"/>
      <c r="I1" s="1"/>
      <c r="J1" s="1"/>
      <c r="K1" s="1"/>
      <c r="L1" s="1"/>
    </row>
    <row r="2" spans="1:15" ht="21" customHeight="1">
      <c r="A2" s="87" t="s">
        <v>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N2" s="4"/>
      <c r="O2" s="4"/>
    </row>
    <row r="3" spans="1:15" ht="23.1" customHeight="1" thickBot="1">
      <c r="A3" s="88" t="s">
        <v>30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N3" s="4"/>
      <c r="O3" s="4"/>
    </row>
    <row r="4" spans="1:15" s="4" customFormat="1" ht="15.6" customHeight="1" thickBot="1">
      <c r="A4" s="89" t="s">
        <v>1</v>
      </c>
      <c r="B4" s="89"/>
      <c r="C4" s="82" t="s">
        <v>83</v>
      </c>
      <c r="D4" s="82"/>
      <c r="E4" s="82"/>
      <c r="F4" s="82"/>
      <c r="G4" s="82"/>
      <c r="H4" s="82"/>
      <c r="I4" s="82"/>
      <c r="J4" s="82"/>
      <c r="K4" s="82"/>
      <c r="L4" s="82"/>
    </row>
    <row r="5" spans="1:15" s="4" customFormat="1" ht="15.6" customHeight="1" thickBot="1">
      <c r="A5" s="75" t="s">
        <v>2</v>
      </c>
      <c r="B5" s="75"/>
      <c r="C5" s="67" t="s">
        <v>43</v>
      </c>
      <c r="D5" s="67"/>
      <c r="E5" s="73"/>
      <c r="F5" s="73"/>
      <c r="G5" s="17" t="s">
        <v>3</v>
      </c>
      <c r="H5" s="82" t="s">
        <v>84</v>
      </c>
      <c r="I5" s="82"/>
      <c r="J5" s="82"/>
      <c r="K5" s="82"/>
      <c r="L5" s="82"/>
    </row>
    <row r="6" spans="1:15" s="4" customFormat="1" ht="15.6" customHeight="1" thickBot="1">
      <c r="A6" s="70" t="s">
        <v>38</v>
      </c>
      <c r="B6" s="71"/>
      <c r="C6" s="67"/>
      <c r="D6" s="67"/>
      <c r="E6" s="21" t="s">
        <v>4</v>
      </c>
      <c r="F6" s="19" t="s">
        <v>5</v>
      </c>
      <c r="G6" s="17" t="s">
        <v>6</v>
      </c>
      <c r="H6" s="67" t="s">
        <v>7</v>
      </c>
      <c r="I6" s="67"/>
      <c r="J6" s="82" t="s">
        <v>8</v>
      </c>
      <c r="K6" s="82"/>
      <c r="L6" s="17" t="s">
        <v>9</v>
      </c>
    </row>
    <row r="7" spans="1:15" s="4" customFormat="1" ht="15.6" customHeight="1" thickBot="1">
      <c r="A7" s="72"/>
      <c r="B7" s="73"/>
      <c r="C7" s="84" t="s">
        <v>10</v>
      </c>
      <c r="D7" s="84"/>
      <c r="E7" s="8">
        <f>SUM(E8:E10)</f>
        <v>8</v>
      </c>
      <c r="F7" s="30">
        <f>SUM(F8:F10)</f>
        <v>8.3993919999999989</v>
      </c>
      <c r="G7" s="30">
        <f>SUM(G8:G10)</f>
        <v>7.9993919999999994</v>
      </c>
      <c r="H7" s="100">
        <v>10</v>
      </c>
      <c r="I7" s="100"/>
      <c r="J7" s="96">
        <f>G7/F7</f>
        <v>0.95237750541943988</v>
      </c>
      <c r="K7" s="96"/>
      <c r="L7" s="25">
        <f>H7*J7</f>
        <v>9.5237750541943988</v>
      </c>
      <c r="M7" s="10">
        <f>G7-F7</f>
        <v>-0.39999999999999947</v>
      </c>
    </row>
    <row r="8" spans="1:15" s="4" customFormat="1" ht="15.6" customHeight="1" thickBot="1">
      <c r="A8" s="72"/>
      <c r="B8" s="73"/>
      <c r="C8" s="67" t="s">
        <v>31</v>
      </c>
      <c r="D8" s="67"/>
      <c r="E8" s="8">
        <v>8</v>
      </c>
      <c r="F8" s="8">
        <f>79993.92/10000</f>
        <v>7.9993919999999994</v>
      </c>
      <c r="G8" s="8">
        <f>F8</f>
        <v>7.9993919999999994</v>
      </c>
      <c r="H8" s="67" t="s">
        <v>46</v>
      </c>
      <c r="I8" s="67"/>
      <c r="J8" s="96">
        <f t="shared" ref="J8:J10" si="0">G8/F8</f>
        <v>1</v>
      </c>
      <c r="K8" s="96"/>
      <c r="L8" s="17" t="s">
        <v>11</v>
      </c>
    </row>
    <row r="9" spans="1:15" s="4" customFormat="1" ht="15.6" customHeight="1" thickBot="1">
      <c r="A9" s="72"/>
      <c r="B9" s="73"/>
      <c r="C9" s="67" t="s">
        <v>32</v>
      </c>
      <c r="D9" s="67"/>
      <c r="E9" s="18"/>
      <c r="F9" s="8"/>
      <c r="G9" s="8"/>
      <c r="H9" s="67" t="s">
        <v>11</v>
      </c>
      <c r="I9" s="67"/>
      <c r="J9" s="96"/>
      <c r="K9" s="96"/>
      <c r="L9" s="17" t="s">
        <v>11</v>
      </c>
    </row>
    <row r="10" spans="1:15" s="4" customFormat="1" ht="15" customHeight="1" thickBot="1">
      <c r="A10" s="72"/>
      <c r="B10" s="73"/>
      <c r="C10" s="73" t="s">
        <v>33</v>
      </c>
      <c r="D10" s="73"/>
      <c r="E10" s="16"/>
      <c r="F10" s="8">
        <v>0.4</v>
      </c>
      <c r="G10" s="8">
        <v>0</v>
      </c>
      <c r="H10" s="67" t="s">
        <v>11</v>
      </c>
      <c r="I10" s="67"/>
      <c r="J10" s="96">
        <f t="shared" si="0"/>
        <v>0</v>
      </c>
      <c r="K10" s="96"/>
      <c r="L10" s="17" t="s">
        <v>11</v>
      </c>
    </row>
    <row r="11" spans="1:15" s="4" customFormat="1" ht="19.5" customHeight="1" thickBot="1">
      <c r="A11" s="68" t="s">
        <v>12</v>
      </c>
      <c r="B11" s="82" t="s">
        <v>13</v>
      </c>
      <c r="C11" s="82"/>
      <c r="D11" s="82"/>
      <c r="E11" s="82"/>
      <c r="F11" s="82"/>
      <c r="G11" s="67" t="s">
        <v>14</v>
      </c>
      <c r="H11" s="67"/>
      <c r="I11" s="67"/>
      <c r="J11" s="67"/>
      <c r="K11" s="67"/>
      <c r="L11" s="67"/>
    </row>
    <row r="12" spans="1:15" s="4" customFormat="1" ht="49.8" customHeight="1" thickBot="1">
      <c r="A12" s="69"/>
      <c r="B12" s="80" t="s">
        <v>164</v>
      </c>
      <c r="C12" s="80"/>
      <c r="D12" s="80"/>
      <c r="E12" s="80"/>
      <c r="F12" s="80"/>
      <c r="G12" s="80" t="s">
        <v>163</v>
      </c>
      <c r="H12" s="80"/>
      <c r="I12" s="80"/>
      <c r="J12" s="80"/>
      <c r="K12" s="80"/>
      <c r="L12" s="80"/>
      <c r="N12" s="3"/>
      <c r="O12" s="3"/>
    </row>
    <row r="13" spans="1:15" s="4" customFormat="1" ht="13.5" customHeight="1" thickBot="1">
      <c r="A13" s="74" t="s">
        <v>68</v>
      </c>
      <c r="B13" s="75" t="s">
        <v>15</v>
      </c>
      <c r="C13" s="67" t="s">
        <v>16</v>
      </c>
      <c r="D13" s="67" t="s">
        <v>17</v>
      </c>
      <c r="E13" s="67"/>
      <c r="F13" s="16" t="s">
        <v>18</v>
      </c>
      <c r="G13" s="16" t="s">
        <v>20</v>
      </c>
      <c r="H13" s="67" t="s">
        <v>7</v>
      </c>
      <c r="I13" s="67" t="s">
        <v>9</v>
      </c>
      <c r="J13" s="67"/>
      <c r="K13" s="82" t="s">
        <v>22</v>
      </c>
      <c r="L13" s="82"/>
      <c r="N13" s="3"/>
      <c r="O13" s="3"/>
    </row>
    <row r="14" spans="1:15" s="4" customFormat="1" ht="14.1" customHeight="1" thickBot="1">
      <c r="A14" s="73"/>
      <c r="B14" s="75"/>
      <c r="C14" s="67"/>
      <c r="D14" s="82"/>
      <c r="E14" s="82"/>
      <c r="F14" s="17" t="s">
        <v>19</v>
      </c>
      <c r="G14" s="17" t="s">
        <v>21</v>
      </c>
      <c r="H14" s="67"/>
      <c r="I14" s="67"/>
      <c r="J14" s="67"/>
      <c r="K14" s="82"/>
      <c r="L14" s="82"/>
      <c r="N14" s="3"/>
      <c r="O14" s="3"/>
    </row>
    <row r="15" spans="1:15" s="4" customFormat="1" ht="14.4" thickBot="1">
      <c r="A15" s="73"/>
      <c r="B15" s="75" t="s">
        <v>39</v>
      </c>
      <c r="C15" s="67" t="s">
        <v>23</v>
      </c>
      <c r="D15" s="64" t="s">
        <v>139</v>
      </c>
      <c r="E15" s="65"/>
      <c r="F15" s="17" t="s">
        <v>140</v>
      </c>
      <c r="G15" s="17" t="s">
        <v>159</v>
      </c>
      <c r="H15" s="9">
        <v>10</v>
      </c>
      <c r="I15" s="66">
        <f>H15</f>
        <v>10</v>
      </c>
      <c r="J15" s="67"/>
      <c r="K15" s="67"/>
      <c r="L15" s="67"/>
      <c r="N15" s="3"/>
      <c r="O15" s="3"/>
    </row>
    <row r="16" spans="1:15" s="4" customFormat="1" ht="14.4" thickBot="1">
      <c r="A16" s="73"/>
      <c r="B16" s="75"/>
      <c r="C16" s="67"/>
      <c r="D16" s="64" t="s">
        <v>167</v>
      </c>
      <c r="E16" s="65"/>
      <c r="F16" s="31" t="s">
        <v>168</v>
      </c>
      <c r="G16" s="31" t="s">
        <v>145</v>
      </c>
      <c r="H16" s="9">
        <v>10</v>
      </c>
      <c r="I16" s="66">
        <f t="shared" ref="I16" si="1">H16</f>
        <v>10</v>
      </c>
      <c r="J16" s="67"/>
      <c r="K16" s="67"/>
      <c r="L16" s="67"/>
      <c r="N16" s="3"/>
      <c r="O16" s="3"/>
    </row>
    <row r="17" spans="1:15" s="4" customFormat="1" ht="14.4" thickBot="1">
      <c r="A17" s="73"/>
      <c r="B17" s="75"/>
      <c r="C17" s="67"/>
      <c r="D17" s="64" t="s">
        <v>141</v>
      </c>
      <c r="E17" s="65"/>
      <c r="F17" s="31" t="s">
        <v>142</v>
      </c>
      <c r="G17" s="31" t="s">
        <v>172</v>
      </c>
      <c r="H17" s="9">
        <v>10</v>
      </c>
      <c r="I17" s="66">
        <f t="shared" ref="I17" si="2">H17</f>
        <v>10</v>
      </c>
      <c r="J17" s="67"/>
      <c r="K17" s="67"/>
      <c r="L17" s="67"/>
      <c r="N17" s="3"/>
      <c r="O17" s="3"/>
    </row>
    <row r="18" spans="1:15" s="4" customFormat="1" ht="33" thickBot="1">
      <c r="A18" s="73"/>
      <c r="B18" s="75"/>
      <c r="C18" s="81" t="s">
        <v>24</v>
      </c>
      <c r="D18" s="64" t="s">
        <v>160</v>
      </c>
      <c r="E18" s="65"/>
      <c r="F18" s="17" t="s">
        <v>161</v>
      </c>
      <c r="G18" s="32" t="s">
        <v>162</v>
      </c>
      <c r="H18" s="9">
        <v>10</v>
      </c>
      <c r="I18" s="66">
        <f t="shared" ref="I18:I23" si="3">H18</f>
        <v>10</v>
      </c>
      <c r="J18" s="67"/>
      <c r="K18" s="67"/>
      <c r="L18" s="67"/>
      <c r="N18" s="3"/>
      <c r="O18" s="3"/>
    </row>
    <row r="19" spans="1:15" s="4" customFormat="1" ht="70.2" customHeight="1" thickBot="1">
      <c r="A19" s="73"/>
      <c r="B19" s="102"/>
      <c r="C19" s="75"/>
      <c r="D19" s="64" t="s">
        <v>169</v>
      </c>
      <c r="E19" s="65"/>
      <c r="F19" s="31" t="s">
        <v>170</v>
      </c>
      <c r="G19" s="32" t="s">
        <v>171</v>
      </c>
      <c r="H19" s="9">
        <v>10</v>
      </c>
      <c r="I19" s="66">
        <f t="shared" ref="I19" si="4">H19</f>
        <v>10</v>
      </c>
      <c r="J19" s="67"/>
      <c r="K19" s="67"/>
      <c r="L19" s="67"/>
      <c r="N19" s="3"/>
      <c r="O19" s="3"/>
    </row>
    <row r="20" spans="1:15" s="4" customFormat="1" ht="14.4" thickBot="1">
      <c r="A20" s="73"/>
      <c r="B20" s="102"/>
      <c r="C20" s="38" t="s">
        <v>25</v>
      </c>
      <c r="D20" s="101" t="s">
        <v>156</v>
      </c>
      <c r="E20" s="65"/>
      <c r="F20" s="20"/>
      <c r="G20" s="20"/>
      <c r="H20" s="9"/>
      <c r="I20" s="66"/>
      <c r="J20" s="67"/>
      <c r="K20" s="67"/>
      <c r="L20" s="67"/>
      <c r="N20" s="3"/>
      <c r="O20" s="3"/>
    </row>
    <row r="21" spans="1:15" s="4" customFormat="1" ht="14.4" thickBot="1">
      <c r="A21" s="73"/>
      <c r="B21" s="102"/>
      <c r="C21" s="38" t="s">
        <v>26</v>
      </c>
      <c r="D21" s="101" t="s">
        <v>156</v>
      </c>
      <c r="E21" s="65"/>
      <c r="F21" s="20"/>
      <c r="G21" s="20"/>
      <c r="H21" s="9"/>
      <c r="I21" s="66"/>
      <c r="J21" s="67"/>
      <c r="K21" s="67"/>
      <c r="L21" s="67"/>
      <c r="N21" s="3"/>
      <c r="O21" s="3"/>
    </row>
    <row r="22" spans="1:15" s="4" customFormat="1" ht="14.4" thickBot="1">
      <c r="A22" s="73"/>
      <c r="B22" s="67" t="s">
        <v>40</v>
      </c>
      <c r="C22" s="38" t="s">
        <v>34</v>
      </c>
      <c r="D22" s="101" t="s">
        <v>156</v>
      </c>
      <c r="E22" s="65"/>
      <c r="F22" s="17"/>
      <c r="G22" s="17"/>
      <c r="H22" s="9"/>
      <c r="I22" s="66"/>
      <c r="J22" s="67"/>
      <c r="K22" s="67"/>
      <c r="L22" s="67"/>
      <c r="N22" s="3"/>
      <c r="O22" s="3"/>
    </row>
    <row r="23" spans="1:15" s="4" customFormat="1" ht="109.2" customHeight="1" thickBot="1">
      <c r="A23" s="73"/>
      <c r="B23" s="67"/>
      <c r="C23" s="21" t="s">
        <v>35</v>
      </c>
      <c r="D23" s="79" t="s">
        <v>208</v>
      </c>
      <c r="E23" s="79"/>
      <c r="F23" s="42" t="str">
        <f>D23</f>
        <v>营造全街群众自觉主动参与关心国防、支持国防、建设国防的浓厚社会舆论氛围。</v>
      </c>
      <c r="G23" s="32" t="s">
        <v>229</v>
      </c>
      <c r="H23" s="9">
        <v>30</v>
      </c>
      <c r="I23" s="66">
        <f t="shared" si="3"/>
        <v>30</v>
      </c>
      <c r="J23" s="67"/>
      <c r="K23" s="67"/>
      <c r="L23" s="67"/>
      <c r="N23" s="3"/>
      <c r="O23" s="3"/>
    </row>
    <row r="24" spans="1:15" s="4" customFormat="1" ht="16.2" customHeight="1" thickBot="1">
      <c r="A24" s="73"/>
      <c r="B24" s="67"/>
      <c r="C24" s="21" t="s">
        <v>36</v>
      </c>
      <c r="D24" s="101" t="s">
        <v>156</v>
      </c>
      <c r="E24" s="65"/>
      <c r="F24" s="17"/>
      <c r="G24" s="17"/>
      <c r="H24" s="9"/>
      <c r="I24" s="66"/>
      <c r="J24" s="67"/>
      <c r="K24" s="67"/>
      <c r="L24" s="67"/>
    </row>
    <row r="25" spans="1:15" s="4" customFormat="1" ht="22.2" thickBot="1">
      <c r="A25" s="73"/>
      <c r="B25" s="67"/>
      <c r="C25" s="21" t="s">
        <v>27</v>
      </c>
      <c r="D25" s="101" t="s">
        <v>156</v>
      </c>
      <c r="E25" s="65"/>
      <c r="F25" s="17"/>
      <c r="G25" s="17"/>
      <c r="H25" s="9"/>
      <c r="I25" s="67"/>
      <c r="J25" s="67"/>
      <c r="K25" s="67"/>
      <c r="L25" s="67"/>
    </row>
    <row r="26" spans="1:15" s="4" customFormat="1" ht="54.6" customHeight="1" thickBot="1">
      <c r="A26" s="73"/>
      <c r="B26" s="81" t="s">
        <v>41</v>
      </c>
      <c r="C26" s="81" t="s">
        <v>28</v>
      </c>
      <c r="D26" s="79" t="s">
        <v>165</v>
      </c>
      <c r="E26" s="79"/>
      <c r="F26" s="14" t="s">
        <v>166</v>
      </c>
      <c r="G26" s="14"/>
      <c r="H26" s="9">
        <v>5</v>
      </c>
      <c r="I26" s="66">
        <v>0</v>
      </c>
      <c r="J26" s="67"/>
      <c r="K26" s="80" t="s">
        <v>175</v>
      </c>
      <c r="L26" s="80"/>
    </row>
    <row r="27" spans="1:15" s="4" customFormat="1" ht="51.6" customHeight="1" thickBot="1">
      <c r="A27" s="67"/>
      <c r="B27" s="75"/>
      <c r="C27" s="75"/>
      <c r="D27" s="79" t="s">
        <v>174</v>
      </c>
      <c r="E27" s="79"/>
      <c r="F27" s="14" t="s">
        <v>166</v>
      </c>
      <c r="G27" s="14"/>
      <c r="H27" s="9">
        <v>5</v>
      </c>
      <c r="I27" s="66">
        <v>0</v>
      </c>
      <c r="J27" s="67"/>
      <c r="K27" s="80" t="s">
        <v>176</v>
      </c>
      <c r="L27" s="80"/>
    </row>
    <row r="28" spans="1:15" s="4" customFormat="1" ht="24" customHeight="1" thickBot="1">
      <c r="A28" s="76" t="s">
        <v>29</v>
      </c>
      <c r="B28" s="76"/>
      <c r="C28" s="76"/>
      <c r="D28" s="76"/>
      <c r="E28" s="76"/>
      <c r="F28" s="76"/>
      <c r="G28" s="76"/>
      <c r="H28" s="15">
        <f>SUM(H15:H27)+H7</f>
        <v>100</v>
      </c>
      <c r="I28" s="91">
        <f>SUM(I15:J27)+L7</f>
        <v>89.523775054194402</v>
      </c>
      <c r="J28" s="91"/>
      <c r="K28" s="78"/>
      <c r="L28" s="78"/>
      <c r="N28" s="3"/>
      <c r="O28" s="3"/>
    </row>
    <row r="34" spans="1:13">
      <c r="A34" s="3" t="s">
        <v>42</v>
      </c>
      <c r="B34" s="3" t="s">
        <v>42</v>
      </c>
      <c r="G34" s="3" t="s">
        <v>42</v>
      </c>
      <c r="H34" s="3" t="s">
        <v>42</v>
      </c>
      <c r="I34" s="3" t="s">
        <v>42</v>
      </c>
      <c r="J34" s="3" t="s">
        <v>42</v>
      </c>
      <c r="K34" s="3" t="s">
        <v>42</v>
      </c>
      <c r="L34" s="3" t="s">
        <v>42</v>
      </c>
      <c r="M34" s="3" t="s">
        <v>42</v>
      </c>
    </row>
  </sheetData>
  <mergeCells count="84">
    <mergeCell ref="A5:B5"/>
    <mergeCell ref="C5:F5"/>
    <mergeCell ref="H5:L5"/>
    <mergeCell ref="A1:C1"/>
    <mergeCell ref="A2:L2"/>
    <mergeCell ref="A3:L3"/>
    <mergeCell ref="A4:B4"/>
    <mergeCell ref="C4:L4"/>
    <mergeCell ref="A6:B10"/>
    <mergeCell ref="C6:D6"/>
    <mergeCell ref="H6:I6"/>
    <mergeCell ref="J6:K6"/>
    <mergeCell ref="C7:D7"/>
    <mergeCell ref="H7:I7"/>
    <mergeCell ref="J7:K7"/>
    <mergeCell ref="C8:D8"/>
    <mergeCell ref="H8:I8"/>
    <mergeCell ref="J8:K8"/>
    <mergeCell ref="C9:D9"/>
    <mergeCell ref="H9:I9"/>
    <mergeCell ref="J9:K9"/>
    <mergeCell ref="C10:D10"/>
    <mergeCell ref="H10:I10"/>
    <mergeCell ref="J10:K10"/>
    <mergeCell ref="A11:A12"/>
    <mergeCell ref="B11:F11"/>
    <mergeCell ref="G11:L11"/>
    <mergeCell ref="B12:F12"/>
    <mergeCell ref="G12:L12"/>
    <mergeCell ref="I13:J14"/>
    <mergeCell ref="K13:L14"/>
    <mergeCell ref="B15:B21"/>
    <mergeCell ref="C15:C17"/>
    <mergeCell ref="D15:E15"/>
    <mergeCell ref="I15:J15"/>
    <mergeCell ref="K15:L15"/>
    <mergeCell ref="B13:B14"/>
    <mergeCell ref="C13:C14"/>
    <mergeCell ref="D13:E14"/>
    <mergeCell ref="H13:H14"/>
    <mergeCell ref="C18:C19"/>
    <mergeCell ref="D18:E18"/>
    <mergeCell ref="D20:E20"/>
    <mergeCell ref="I20:J20"/>
    <mergeCell ref="K20:L20"/>
    <mergeCell ref="I18:J18"/>
    <mergeCell ref="K18:L18"/>
    <mergeCell ref="I24:J24"/>
    <mergeCell ref="K24:L24"/>
    <mergeCell ref="D25:E25"/>
    <mergeCell ref="I25:J25"/>
    <mergeCell ref="K25:L25"/>
    <mergeCell ref="A28:G28"/>
    <mergeCell ref="I28:J28"/>
    <mergeCell ref="K28:L28"/>
    <mergeCell ref="A13:A27"/>
    <mergeCell ref="D17:E17"/>
    <mergeCell ref="I17:J17"/>
    <mergeCell ref="K17:L17"/>
    <mergeCell ref="D16:E16"/>
    <mergeCell ref="I16:J16"/>
    <mergeCell ref="K16:L16"/>
    <mergeCell ref="D26:E26"/>
    <mergeCell ref="I26:J26"/>
    <mergeCell ref="D21:E21"/>
    <mergeCell ref="I21:J21"/>
    <mergeCell ref="K21:L21"/>
    <mergeCell ref="B22:B25"/>
    <mergeCell ref="K26:L26"/>
    <mergeCell ref="B26:B27"/>
    <mergeCell ref="C26:C27"/>
    <mergeCell ref="D19:E19"/>
    <mergeCell ref="I19:J19"/>
    <mergeCell ref="K19:L19"/>
    <mergeCell ref="D27:E27"/>
    <mergeCell ref="I27:J27"/>
    <mergeCell ref="K27:L27"/>
    <mergeCell ref="D22:E22"/>
    <mergeCell ref="I22:J22"/>
    <mergeCell ref="K22:L22"/>
    <mergeCell ref="D23:E23"/>
    <mergeCell ref="I23:J23"/>
    <mergeCell ref="K23:L23"/>
    <mergeCell ref="D24:E24"/>
  </mergeCells>
  <phoneticPr fontId="2" type="noConversion"/>
  <printOptions horizontalCentered="1" verticalCentered="1"/>
  <pageMargins left="0.39305555555555555" right="0.39305555555555555" top="0.59027777777777779" bottom="0.51180555555555551" header="0.31458333333333333" footer="0.31458333333333333"/>
  <pageSetup paperSize="9" scale="6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E2E02-F96D-4BA6-B9BE-54F9FEB56F87}">
  <sheetPr>
    <pageSetUpPr fitToPage="1"/>
  </sheetPr>
  <dimension ref="A1:O38"/>
  <sheetViews>
    <sheetView view="pageBreakPreview" topLeftCell="A10" zoomScale="80" zoomScaleNormal="85" zoomScaleSheetLayoutView="80" workbookViewId="0">
      <selection activeCell="I37" sqref="I37"/>
    </sheetView>
  </sheetViews>
  <sheetFormatPr defaultColWidth="10" defaultRowHeight="13.8"/>
  <cols>
    <col min="1" max="1" width="6.77734375" style="3" customWidth="1"/>
    <col min="2" max="2" width="10" style="3" customWidth="1"/>
    <col min="3" max="3" width="11.6640625" style="3" bestFit="1" customWidth="1"/>
    <col min="4" max="4" width="18.33203125" style="3" customWidth="1"/>
    <col min="5" max="5" width="11.21875" style="3" customWidth="1"/>
    <col min="6" max="6" width="18.33203125" style="3" customWidth="1"/>
    <col min="7" max="7" width="14.109375" style="3" bestFit="1" customWidth="1"/>
    <col min="8" max="11" width="10" style="3"/>
    <col min="12" max="12" width="10.77734375" style="3" customWidth="1"/>
    <col min="13" max="13" width="14.5546875" style="3" customWidth="1"/>
    <col min="14" max="14" width="9.5546875" style="3" bestFit="1" customWidth="1"/>
    <col min="15" max="228" width="10" style="3"/>
    <col min="229" max="229" width="6.77734375" style="3" customWidth="1"/>
    <col min="230" max="230" width="5.109375" style="3" customWidth="1"/>
    <col min="231" max="231" width="11.6640625" style="3" bestFit="1" customWidth="1"/>
    <col min="232" max="232" width="18.33203125" style="3" customWidth="1"/>
    <col min="233" max="233" width="10" style="3"/>
    <col min="234" max="234" width="15.6640625" style="3" customWidth="1"/>
    <col min="235" max="235" width="17.77734375" style="3" customWidth="1"/>
    <col min="236" max="239" width="10" style="3"/>
    <col min="240" max="240" width="10.77734375" style="3" customWidth="1"/>
    <col min="241" max="241" width="14.5546875" style="3" customWidth="1"/>
    <col min="242" max="242" width="99.33203125" style="3" bestFit="1" customWidth="1"/>
    <col min="243" max="243" width="5.5546875" style="3" bestFit="1" customWidth="1"/>
    <col min="244" max="484" width="10" style="3"/>
    <col min="485" max="485" width="6.77734375" style="3" customWidth="1"/>
    <col min="486" max="486" width="5.109375" style="3" customWidth="1"/>
    <col min="487" max="487" width="11.6640625" style="3" bestFit="1" customWidth="1"/>
    <col min="488" max="488" width="18.33203125" style="3" customWidth="1"/>
    <col min="489" max="489" width="10" style="3"/>
    <col min="490" max="490" width="15.6640625" style="3" customWidth="1"/>
    <col min="491" max="491" width="17.77734375" style="3" customWidth="1"/>
    <col min="492" max="495" width="10" style="3"/>
    <col min="496" max="496" width="10.77734375" style="3" customWidth="1"/>
    <col min="497" max="497" width="14.5546875" style="3" customWidth="1"/>
    <col min="498" max="498" width="99.33203125" style="3" bestFit="1" customWidth="1"/>
    <col min="499" max="499" width="5.5546875" style="3" bestFit="1" customWidth="1"/>
    <col min="500" max="740" width="10" style="3"/>
    <col min="741" max="741" width="6.77734375" style="3" customWidth="1"/>
    <col min="742" max="742" width="5.109375" style="3" customWidth="1"/>
    <col min="743" max="743" width="11.6640625" style="3" bestFit="1" customWidth="1"/>
    <col min="744" max="744" width="18.33203125" style="3" customWidth="1"/>
    <col min="745" max="745" width="10" style="3"/>
    <col min="746" max="746" width="15.6640625" style="3" customWidth="1"/>
    <col min="747" max="747" width="17.77734375" style="3" customWidth="1"/>
    <col min="748" max="751" width="10" style="3"/>
    <col min="752" max="752" width="10.77734375" style="3" customWidth="1"/>
    <col min="753" max="753" width="14.5546875" style="3" customWidth="1"/>
    <col min="754" max="754" width="99.33203125" style="3" bestFit="1" customWidth="1"/>
    <col min="755" max="755" width="5.5546875" style="3" bestFit="1" customWidth="1"/>
    <col min="756" max="996" width="10" style="3"/>
    <col min="997" max="997" width="6.77734375" style="3" customWidth="1"/>
    <col min="998" max="998" width="5.109375" style="3" customWidth="1"/>
    <col min="999" max="999" width="11.6640625" style="3" bestFit="1" customWidth="1"/>
    <col min="1000" max="1000" width="18.33203125" style="3" customWidth="1"/>
    <col min="1001" max="1001" width="10" style="3"/>
    <col min="1002" max="1002" width="15.6640625" style="3" customWidth="1"/>
    <col min="1003" max="1003" width="17.77734375" style="3" customWidth="1"/>
    <col min="1004" max="1007" width="10" style="3"/>
    <col min="1008" max="1008" width="10.77734375" style="3" customWidth="1"/>
    <col min="1009" max="1009" width="14.5546875" style="3" customWidth="1"/>
    <col min="1010" max="1010" width="99.33203125" style="3" bestFit="1" customWidth="1"/>
    <col min="1011" max="1011" width="5.5546875" style="3" bestFit="1" customWidth="1"/>
    <col min="1012" max="1252" width="10" style="3"/>
    <col min="1253" max="1253" width="6.77734375" style="3" customWidth="1"/>
    <col min="1254" max="1254" width="5.109375" style="3" customWidth="1"/>
    <col min="1255" max="1255" width="11.6640625" style="3" bestFit="1" customWidth="1"/>
    <col min="1256" max="1256" width="18.33203125" style="3" customWidth="1"/>
    <col min="1257" max="1257" width="10" style="3"/>
    <col min="1258" max="1258" width="15.6640625" style="3" customWidth="1"/>
    <col min="1259" max="1259" width="17.77734375" style="3" customWidth="1"/>
    <col min="1260" max="1263" width="10" style="3"/>
    <col min="1264" max="1264" width="10.77734375" style="3" customWidth="1"/>
    <col min="1265" max="1265" width="14.5546875" style="3" customWidth="1"/>
    <col min="1266" max="1266" width="99.33203125" style="3" bestFit="1" customWidth="1"/>
    <col min="1267" max="1267" width="5.5546875" style="3" bestFit="1" customWidth="1"/>
    <col min="1268" max="1508" width="10" style="3"/>
    <col min="1509" max="1509" width="6.77734375" style="3" customWidth="1"/>
    <col min="1510" max="1510" width="5.109375" style="3" customWidth="1"/>
    <col min="1511" max="1511" width="11.6640625" style="3" bestFit="1" customWidth="1"/>
    <col min="1512" max="1512" width="18.33203125" style="3" customWidth="1"/>
    <col min="1513" max="1513" width="10" style="3"/>
    <col min="1514" max="1514" width="15.6640625" style="3" customWidth="1"/>
    <col min="1515" max="1515" width="17.77734375" style="3" customWidth="1"/>
    <col min="1516" max="1519" width="10" style="3"/>
    <col min="1520" max="1520" width="10.77734375" style="3" customWidth="1"/>
    <col min="1521" max="1521" width="14.5546875" style="3" customWidth="1"/>
    <col min="1522" max="1522" width="99.33203125" style="3" bestFit="1" customWidth="1"/>
    <col min="1523" max="1523" width="5.5546875" style="3" bestFit="1" customWidth="1"/>
    <col min="1524" max="1764" width="10" style="3"/>
    <col min="1765" max="1765" width="6.77734375" style="3" customWidth="1"/>
    <col min="1766" max="1766" width="5.109375" style="3" customWidth="1"/>
    <col min="1767" max="1767" width="11.6640625" style="3" bestFit="1" customWidth="1"/>
    <col min="1768" max="1768" width="18.33203125" style="3" customWidth="1"/>
    <col min="1769" max="1769" width="10" style="3"/>
    <col min="1770" max="1770" width="15.6640625" style="3" customWidth="1"/>
    <col min="1771" max="1771" width="17.77734375" style="3" customWidth="1"/>
    <col min="1772" max="1775" width="10" style="3"/>
    <col min="1776" max="1776" width="10.77734375" style="3" customWidth="1"/>
    <col min="1777" max="1777" width="14.5546875" style="3" customWidth="1"/>
    <col min="1778" max="1778" width="99.33203125" style="3" bestFit="1" customWidth="1"/>
    <col min="1779" max="1779" width="5.5546875" style="3" bestFit="1" customWidth="1"/>
    <col min="1780" max="2020" width="10" style="3"/>
    <col min="2021" max="2021" width="6.77734375" style="3" customWidth="1"/>
    <col min="2022" max="2022" width="5.109375" style="3" customWidth="1"/>
    <col min="2023" max="2023" width="11.6640625" style="3" bestFit="1" customWidth="1"/>
    <col min="2024" max="2024" width="18.33203125" style="3" customWidth="1"/>
    <col min="2025" max="2025" width="10" style="3"/>
    <col min="2026" max="2026" width="15.6640625" style="3" customWidth="1"/>
    <col min="2027" max="2027" width="17.77734375" style="3" customWidth="1"/>
    <col min="2028" max="2031" width="10" style="3"/>
    <col min="2032" max="2032" width="10.77734375" style="3" customWidth="1"/>
    <col min="2033" max="2033" width="14.5546875" style="3" customWidth="1"/>
    <col min="2034" max="2034" width="99.33203125" style="3" bestFit="1" customWidth="1"/>
    <col min="2035" max="2035" width="5.5546875" style="3" bestFit="1" customWidth="1"/>
    <col min="2036" max="2276" width="10" style="3"/>
    <col min="2277" max="2277" width="6.77734375" style="3" customWidth="1"/>
    <col min="2278" max="2278" width="5.109375" style="3" customWidth="1"/>
    <col min="2279" max="2279" width="11.6640625" style="3" bestFit="1" customWidth="1"/>
    <col min="2280" max="2280" width="18.33203125" style="3" customWidth="1"/>
    <col min="2281" max="2281" width="10" style="3"/>
    <col min="2282" max="2282" width="15.6640625" style="3" customWidth="1"/>
    <col min="2283" max="2283" width="17.77734375" style="3" customWidth="1"/>
    <col min="2284" max="2287" width="10" style="3"/>
    <col min="2288" max="2288" width="10.77734375" style="3" customWidth="1"/>
    <col min="2289" max="2289" width="14.5546875" style="3" customWidth="1"/>
    <col min="2290" max="2290" width="99.33203125" style="3" bestFit="1" customWidth="1"/>
    <col min="2291" max="2291" width="5.5546875" style="3" bestFit="1" customWidth="1"/>
    <col min="2292" max="2532" width="10" style="3"/>
    <col min="2533" max="2533" width="6.77734375" style="3" customWidth="1"/>
    <col min="2534" max="2534" width="5.109375" style="3" customWidth="1"/>
    <col min="2535" max="2535" width="11.6640625" style="3" bestFit="1" customWidth="1"/>
    <col min="2536" max="2536" width="18.33203125" style="3" customWidth="1"/>
    <col min="2537" max="2537" width="10" style="3"/>
    <col min="2538" max="2538" width="15.6640625" style="3" customWidth="1"/>
    <col min="2539" max="2539" width="17.77734375" style="3" customWidth="1"/>
    <col min="2540" max="2543" width="10" style="3"/>
    <col min="2544" max="2544" width="10.77734375" style="3" customWidth="1"/>
    <col min="2545" max="2545" width="14.5546875" style="3" customWidth="1"/>
    <col min="2546" max="2546" width="99.33203125" style="3" bestFit="1" customWidth="1"/>
    <col min="2547" max="2547" width="5.5546875" style="3" bestFit="1" customWidth="1"/>
    <col min="2548" max="2788" width="10" style="3"/>
    <col min="2789" max="2789" width="6.77734375" style="3" customWidth="1"/>
    <col min="2790" max="2790" width="5.109375" style="3" customWidth="1"/>
    <col min="2791" max="2791" width="11.6640625" style="3" bestFit="1" customWidth="1"/>
    <col min="2792" max="2792" width="18.33203125" style="3" customWidth="1"/>
    <col min="2793" max="2793" width="10" style="3"/>
    <col min="2794" max="2794" width="15.6640625" style="3" customWidth="1"/>
    <col min="2795" max="2795" width="17.77734375" style="3" customWidth="1"/>
    <col min="2796" max="2799" width="10" style="3"/>
    <col min="2800" max="2800" width="10.77734375" style="3" customWidth="1"/>
    <col min="2801" max="2801" width="14.5546875" style="3" customWidth="1"/>
    <col min="2802" max="2802" width="99.33203125" style="3" bestFit="1" customWidth="1"/>
    <col min="2803" max="2803" width="5.5546875" style="3" bestFit="1" customWidth="1"/>
    <col min="2804" max="3044" width="10" style="3"/>
    <col min="3045" max="3045" width="6.77734375" style="3" customWidth="1"/>
    <col min="3046" max="3046" width="5.109375" style="3" customWidth="1"/>
    <col min="3047" max="3047" width="11.6640625" style="3" bestFit="1" customWidth="1"/>
    <col min="3048" max="3048" width="18.33203125" style="3" customWidth="1"/>
    <col min="3049" max="3049" width="10" style="3"/>
    <col min="3050" max="3050" width="15.6640625" style="3" customWidth="1"/>
    <col min="3051" max="3051" width="17.77734375" style="3" customWidth="1"/>
    <col min="3052" max="3055" width="10" style="3"/>
    <col min="3056" max="3056" width="10.77734375" style="3" customWidth="1"/>
    <col min="3057" max="3057" width="14.5546875" style="3" customWidth="1"/>
    <col min="3058" max="3058" width="99.33203125" style="3" bestFit="1" customWidth="1"/>
    <col min="3059" max="3059" width="5.5546875" style="3" bestFit="1" customWidth="1"/>
    <col min="3060" max="3300" width="10" style="3"/>
    <col min="3301" max="3301" width="6.77734375" style="3" customWidth="1"/>
    <col min="3302" max="3302" width="5.109375" style="3" customWidth="1"/>
    <col min="3303" max="3303" width="11.6640625" style="3" bestFit="1" customWidth="1"/>
    <col min="3304" max="3304" width="18.33203125" style="3" customWidth="1"/>
    <col min="3305" max="3305" width="10" style="3"/>
    <col min="3306" max="3306" width="15.6640625" style="3" customWidth="1"/>
    <col min="3307" max="3307" width="17.77734375" style="3" customWidth="1"/>
    <col min="3308" max="3311" width="10" style="3"/>
    <col min="3312" max="3312" width="10.77734375" style="3" customWidth="1"/>
    <col min="3313" max="3313" width="14.5546875" style="3" customWidth="1"/>
    <col min="3314" max="3314" width="99.33203125" style="3" bestFit="1" customWidth="1"/>
    <col min="3315" max="3315" width="5.5546875" style="3" bestFit="1" customWidth="1"/>
    <col min="3316" max="3556" width="10" style="3"/>
    <col min="3557" max="3557" width="6.77734375" style="3" customWidth="1"/>
    <col min="3558" max="3558" width="5.109375" style="3" customWidth="1"/>
    <col min="3559" max="3559" width="11.6640625" style="3" bestFit="1" customWidth="1"/>
    <col min="3560" max="3560" width="18.33203125" style="3" customWidth="1"/>
    <col min="3561" max="3561" width="10" style="3"/>
    <col min="3562" max="3562" width="15.6640625" style="3" customWidth="1"/>
    <col min="3563" max="3563" width="17.77734375" style="3" customWidth="1"/>
    <col min="3564" max="3567" width="10" style="3"/>
    <col min="3568" max="3568" width="10.77734375" style="3" customWidth="1"/>
    <col min="3569" max="3569" width="14.5546875" style="3" customWidth="1"/>
    <col min="3570" max="3570" width="99.33203125" style="3" bestFit="1" customWidth="1"/>
    <col min="3571" max="3571" width="5.5546875" style="3" bestFit="1" customWidth="1"/>
    <col min="3572" max="3812" width="10" style="3"/>
    <col min="3813" max="3813" width="6.77734375" style="3" customWidth="1"/>
    <col min="3814" max="3814" width="5.109375" style="3" customWidth="1"/>
    <col min="3815" max="3815" width="11.6640625" style="3" bestFit="1" customWidth="1"/>
    <col min="3816" max="3816" width="18.33203125" style="3" customWidth="1"/>
    <col min="3817" max="3817" width="10" style="3"/>
    <col min="3818" max="3818" width="15.6640625" style="3" customWidth="1"/>
    <col min="3819" max="3819" width="17.77734375" style="3" customWidth="1"/>
    <col min="3820" max="3823" width="10" style="3"/>
    <col min="3824" max="3824" width="10.77734375" style="3" customWidth="1"/>
    <col min="3825" max="3825" width="14.5546875" style="3" customWidth="1"/>
    <col min="3826" max="3826" width="99.33203125" style="3" bestFit="1" customWidth="1"/>
    <col min="3827" max="3827" width="5.5546875" style="3" bestFit="1" customWidth="1"/>
    <col min="3828" max="4068" width="10" style="3"/>
    <col min="4069" max="4069" width="6.77734375" style="3" customWidth="1"/>
    <col min="4070" max="4070" width="5.109375" style="3" customWidth="1"/>
    <col min="4071" max="4071" width="11.6640625" style="3" bestFit="1" customWidth="1"/>
    <col min="4072" max="4072" width="18.33203125" style="3" customWidth="1"/>
    <col min="4073" max="4073" width="10" style="3"/>
    <col min="4074" max="4074" width="15.6640625" style="3" customWidth="1"/>
    <col min="4075" max="4075" width="17.77734375" style="3" customWidth="1"/>
    <col min="4076" max="4079" width="10" style="3"/>
    <col min="4080" max="4080" width="10.77734375" style="3" customWidth="1"/>
    <col min="4081" max="4081" width="14.5546875" style="3" customWidth="1"/>
    <col min="4082" max="4082" width="99.33203125" style="3" bestFit="1" customWidth="1"/>
    <col min="4083" max="4083" width="5.5546875" style="3" bestFit="1" customWidth="1"/>
    <col min="4084" max="4324" width="10" style="3"/>
    <col min="4325" max="4325" width="6.77734375" style="3" customWidth="1"/>
    <col min="4326" max="4326" width="5.109375" style="3" customWidth="1"/>
    <col min="4327" max="4327" width="11.6640625" style="3" bestFit="1" customWidth="1"/>
    <col min="4328" max="4328" width="18.33203125" style="3" customWidth="1"/>
    <col min="4329" max="4329" width="10" style="3"/>
    <col min="4330" max="4330" width="15.6640625" style="3" customWidth="1"/>
    <col min="4331" max="4331" width="17.77734375" style="3" customWidth="1"/>
    <col min="4332" max="4335" width="10" style="3"/>
    <col min="4336" max="4336" width="10.77734375" style="3" customWidth="1"/>
    <col min="4337" max="4337" width="14.5546875" style="3" customWidth="1"/>
    <col min="4338" max="4338" width="99.33203125" style="3" bestFit="1" customWidth="1"/>
    <col min="4339" max="4339" width="5.5546875" style="3" bestFit="1" customWidth="1"/>
    <col min="4340" max="4580" width="10" style="3"/>
    <col min="4581" max="4581" width="6.77734375" style="3" customWidth="1"/>
    <col min="4582" max="4582" width="5.109375" style="3" customWidth="1"/>
    <col min="4583" max="4583" width="11.6640625" style="3" bestFit="1" customWidth="1"/>
    <col min="4584" max="4584" width="18.33203125" style="3" customWidth="1"/>
    <col min="4585" max="4585" width="10" style="3"/>
    <col min="4586" max="4586" width="15.6640625" style="3" customWidth="1"/>
    <col min="4587" max="4587" width="17.77734375" style="3" customWidth="1"/>
    <col min="4588" max="4591" width="10" style="3"/>
    <col min="4592" max="4592" width="10.77734375" style="3" customWidth="1"/>
    <col min="4593" max="4593" width="14.5546875" style="3" customWidth="1"/>
    <col min="4594" max="4594" width="99.33203125" style="3" bestFit="1" customWidth="1"/>
    <col min="4595" max="4595" width="5.5546875" style="3" bestFit="1" customWidth="1"/>
    <col min="4596" max="4836" width="10" style="3"/>
    <col min="4837" max="4837" width="6.77734375" style="3" customWidth="1"/>
    <col min="4838" max="4838" width="5.109375" style="3" customWidth="1"/>
    <col min="4839" max="4839" width="11.6640625" style="3" bestFit="1" customWidth="1"/>
    <col min="4840" max="4840" width="18.33203125" style="3" customWidth="1"/>
    <col min="4841" max="4841" width="10" style="3"/>
    <col min="4842" max="4842" width="15.6640625" style="3" customWidth="1"/>
    <col min="4843" max="4843" width="17.77734375" style="3" customWidth="1"/>
    <col min="4844" max="4847" width="10" style="3"/>
    <col min="4848" max="4848" width="10.77734375" style="3" customWidth="1"/>
    <col min="4849" max="4849" width="14.5546875" style="3" customWidth="1"/>
    <col min="4850" max="4850" width="99.33203125" style="3" bestFit="1" customWidth="1"/>
    <col min="4851" max="4851" width="5.5546875" style="3" bestFit="1" customWidth="1"/>
    <col min="4852" max="5092" width="10" style="3"/>
    <col min="5093" max="5093" width="6.77734375" style="3" customWidth="1"/>
    <col min="5094" max="5094" width="5.109375" style="3" customWidth="1"/>
    <col min="5095" max="5095" width="11.6640625" style="3" bestFit="1" customWidth="1"/>
    <col min="5096" max="5096" width="18.33203125" style="3" customWidth="1"/>
    <col min="5097" max="5097" width="10" style="3"/>
    <col min="5098" max="5098" width="15.6640625" style="3" customWidth="1"/>
    <col min="5099" max="5099" width="17.77734375" style="3" customWidth="1"/>
    <col min="5100" max="5103" width="10" style="3"/>
    <col min="5104" max="5104" width="10.77734375" style="3" customWidth="1"/>
    <col min="5105" max="5105" width="14.5546875" style="3" customWidth="1"/>
    <col min="5106" max="5106" width="99.33203125" style="3" bestFit="1" customWidth="1"/>
    <col min="5107" max="5107" width="5.5546875" style="3" bestFit="1" customWidth="1"/>
    <col min="5108" max="5348" width="10" style="3"/>
    <col min="5349" max="5349" width="6.77734375" style="3" customWidth="1"/>
    <col min="5350" max="5350" width="5.109375" style="3" customWidth="1"/>
    <col min="5351" max="5351" width="11.6640625" style="3" bestFit="1" customWidth="1"/>
    <col min="5352" max="5352" width="18.33203125" style="3" customWidth="1"/>
    <col min="5353" max="5353" width="10" style="3"/>
    <col min="5354" max="5354" width="15.6640625" style="3" customWidth="1"/>
    <col min="5355" max="5355" width="17.77734375" style="3" customWidth="1"/>
    <col min="5356" max="5359" width="10" style="3"/>
    <col min="5360" max="5360" width="10.77734375" style="3" customWidth="1"/>
    <col min="5361" max="5361" width="14.5546875" style="3" customWidth="1"/>
    <col min="5362" max="5362" width="99.33203125" style="3" bestFit="1" customWidth="1"/>
    <col min="5363" max="5363" width="5.5546875" style="3" bestFit="1" customWidth="1"/>
    <col min="5364" max="5604" width="10" style="3"/>
    <col min="5605" max="5605" width="6.77734375" style="3" customWidth="1"/>
    <col min="5606" max="5606" width="5.109375" style="3" customWidth="1"/>
    <col min="5607" max="5607" width="11.6640625" style="3" bestFit="1" customWidth="1"/>
    <col min="5608" max="5608" width="18.33203125" style="3" customWidth="1"/>
    <col min="5609" max="5609" width="10" style="3"/>
    <col min="5610" max="5610" width="15.6640625" style="3" customWidth="1"/>
    <col min="5611" max="5611" width="17.77734375" style="3" customWidth="1"/>
    <col min="5612" max="5615" width="10" style="3"/>
    <col min="5616" max="5616" width="10.77734375" style="3" customWidth="1"/>
    <col min="5617" max="5617" width="14.5546875" style="3" customWidth="1"/>
    <col min="5618" max="5618" width="99.33203125" style="3" bestFit="1" customWidth="1"/>
    <col min="5619" max="5619" width="5.5546875" style="3" bestFit="1" customWidth="1"/>
    <col min="5620" max="5860" width="10" style="3"/>
    <col min="5861" max="5861" width="6.77734375" style="3" customWidth="1"/>
    <col min="5862" max="5862" width="5.109375" style="3" customWidth="1"/>
    <col min="5863" max="5863" width="11.6640625" style="3" bestFit="1" customWidth="1"/>
    <col min="5864" max="5864" width="18.33203125" style="3" customWidth="1"/>
    <col min="5865" max="5865" width="10" style="3"/>
    <col min="5866" max="5866" width="15.6640625" style="3" customWidth="1"/>
    <col min="5867" max="5867" width="17.77734375" style="3" customWidth="1"/>
    <col min="5868" max="5871" width="10" style="3"/>
    <col min="5872" max="5872" width="10.77734375" style="3" customWidth="1"/>
    <col min="5873" max="5873" width="14.5546875" style="3" customWidth="1"/>
    <col min="5874" max="5874" width="99.33203125" style="3" bestFit="1" customWidth="1"/>
    <col min="5875" max="5875" width="5.5546875" style="3" bestFit="1" customWidth="1"/>
    <col min="5876" max="6116" width="10" style="3"/>
    <col min="6117" max="6117" width="6.77734375" style="3" customWidth="1"/>
    <col min="6118" max="6118" width="5.109375" style="3" customWidth="1"/>
    <col min="6119" max="6119" width="11.6640625" style="3" bestFit="1" customWidth="1"/>
    <col min="6120" max="6120" width="18.33203125" style="3" customWidth="1"/>
    <col min="6121" max="6121" width="10" style="3"/>
    <col min="6122" max="6122" width="15.6640625" style="3" customWidth="1"/>
    <col min="6123" max="6123" width="17.77734375" style="3" customWidth="1"/>
    <col min="6124" max="6127" width="10" style="3"/>
    <col min="6128" max="6128" width="10.77734375" style="3" customWidth="1"/>
    <col min="6129" max="6129" width="14.5546875" style="3" customWidth="1"/>
    <col min="6130" max="6130" width="99.33203125" style="3" bestFit="1" customWidth="1"/>
    <col min="6131" max="6131" width="5.5546875" style="3" bestFit="1" customWidth="1"/>
    <col min="6132" max="6372" width="10" style="3"/>
    <col min="6373" max="6373" width="6.77734375" style="3" customWidth="1"/>
    <col min="6374" max="6374" width="5.109375" style="3" customWidth="1"/>
    <col min="6375" max="6375" width="11.6640625" style="3" bestFit="1" customWidth="1"/>
    <col min="6376" max="6376" width="18.33203125" style="3" customWidth="1"/>
    <col min="6377" max="6377" width="10" style="3"/>
    <col min="6378" max="6378" width="15.6640625" style="3" customWidth="1"/>
    <col min="6379" max="6379" width="17.77734375" style="3" customWidth="1"/>
    <col min="6380" max="6383" width="10" style="3"/>
    <col min="6384" max="6384" width="10.77734375" style="3" customWidth="1"/>
    <col min="6385" max="6385" width="14.5546875" style="3" customWidth="1"/>
    <col min="6386" max="6386" width="99.33203125" style="3" bestFit="1" customWidth="1"/>
    <col min="6387" max="6387" width="5.5546875" style="3" bestFit="1" customWidth="1"/>
    <col min="6388" max="6628" width="10" style="3"/>
    <col min="6629" max="6629" width="6.77734375" style="3" customWidth="1"/>
    <col min="6630" max="6630" width="5.109375" style="3" customWidth="1"/>
    <col min="6631" max="6631" width="11.6640625" style="3" bestFit="1" customWidth="1"/>
    <col min="6632" max="6632" width="18.33203125" style="3" customWidth="1"/>
    <col min="6633" max="6633" width="10" style="3"/>
    <col min="6634" max="6634" width="15.6640625" style="3" customWidth="1"/>
    <col min="6635" max="6635" width="17.77734375" style="3" customWidth="1"/>
    <col min="6636" max="6639" width="10" style="3"/>
    <col min="6640" max="6640" width="10.77734375" style="3" customWidth="1"/>
    <col min="6641" max="6641" width="14.5546875" style="3" customWidth="1"/>
    <col min="6642" max="6642" width="99.33203125" style="3" bestFit="1" customWidth="1"/>
    <col min="6643" max="6643" width="5.5546875" style="3" bestFit="1" customWidth="1"/>
    <col min="6644" max="6884" width="10" style="3"/>
    <col min="6885" max="6885" width="6.77734375" style="3" customWidth="1"/>
    <col min="6886" max="6886" width="5.109375" style="3" customWidth="1"/>
    <col min="6887" max="6887" width="11.6640625" style="3" bestFit="1" customWidth="1"/>
    <col min="6888" max="6888" width="18.33203125" style="3" customWidth="1"/>
    <col min="6889" max="6889" width="10" style="3"/>
    <col min="6890" max="6890" width="15.6640625" style="3" customWidth="1"/>
    <col min="6891" max="6891" width="17.77734375" style="3" customWidth="1"/>
    <col min="6892" max="6895" width="10" style="3"/>
    <col min="6896" max="6896" width="10.77734375" style="3" customWidth="1"/>
    <col min="6897" max="6897" width="14.5546875" style="3" customWidth="1"/>
    <col min="6898" max="6898" width="99.33203125" style="3" bestFit="1" customWidth="1"/>
    <col min="6899" max="6899" width="5.5546875" style="3" bestFit="1" customWidth="1"/>
    <col min="6900" max="7140" width="10" style="3"/>
    <col min="7141" max="7141" width="6.77734375" style="3" customWidth="1"/>
    <col min="7142" max="7142" width="5.109375" style="3" customWidth="1"/>
    <col min="7143" max="7143" width="11.6640625" style="3" bestFit="1" customWidth="1"/>
    <col min="7144" max="7144" width="18.33203125" style="3" customWidth="1"/>
    <col min="7145" max="7145" width="10" style="3"/>
    <col min="7146" max="7146" width="15.6640625" style="3" customWidth="1"/>
    <col min="7147" max="7147" width="17.77734375" style="3" customWidth="1"/>
    <col min="7148" max="7151" width="10" style="3"/>
    <col min="7152" max="7152" width="10.77734375" style="3" customWidth="1"/>
    <col min="7153" max="7153" width="14.5546875" style="3" customWidth="1"/>
    <col min="7154" max="7154" width="99.33203125" style="3" bestFit="1" customWidth="1"/>
    <col min="7155" max="7155" width="5.5546875" style="3" bestFit="1" customWidth="1"/>
    <col min="7156" max="7396" width="10" style="3"/>
    <col min="7397" max="7397" width="6.77734375" style="3" customWidth="1"/>
    <col min="7398" max="7398" width="5.109375" style="3" customWidth="1"/>
    <col min="7399" max="7399" width="11.6640625" style="3" bestFit="1" customWidth="1"/>
    <col min="7400" max="7400" width="18.33203125" style="3" customWidth="1"/>
    <col min="7401" max="7401" width="10" style="3"/>
    <col min="7402" max="7402" width="15.6640625" style="3" customWidth="1"/>
    <col min="7403" max="7403" width="17.77734375" style="3" customWidth="1"/>
    <col min="7404" max="7407" width="10" style="3"/>
    <col min="7408" max="7408" width="10.77734375" style="3" customWidth="1"/>
    <col min="7409" max="7409" width="14.5546875" style="3" customWidth="1"/>
    <col min="7410" max="7410" width="99.33203125" style="3" bestFit="1" customWidth="1"/>
    <col min="7411" max="7411" width="5.5546875" style="3" bestFit="1" customWidth="1"/>
    <col min="7412" max="7652" width="10" style="3"/>
    <col min="7653" max="7653" width="6.77734375" style="3" customWidth="1"/>
    <col min="7654" max="7654" width="5.109375" style="3" customWidth="1"/>
    <col min="7655" max="7655" width="11.6640625" style="3" bestFit="1" customWidth="1"/>
    <col min="7656" max="7656" width="18.33203125" style="3" customWidth="1"/>
    <col min="7657" max="7657" width="10" style="3"/>
    <col min="7658" max="7658" width="15.6640625" style="3" customWidth="1"/>
    <col min="7659" max="7659" width="17.77734375" style="3" customWidth="1"/>
    <col min="7660" max="7663" width="10" style="3"/>
    <col min="7664" max="7664" width="10.77734375" style="3" customWidth="1"/>
    <col min="7665" max="7665" width="14.5546875" style="3" customWidth="1"/>
    <col min="7666" max="7666" width="99.33203125" style="3" bestFit="1" customWidth="1"/>
    <col min="7667" max="7667" width="5.5546875" style="3" bestFit="1" customWidth="1"/>
    <col min="7668" max="7908" width="10" style="3"/>
    <col min="7909" max="7909" width="6.77734375" style="3" customWidth="1"/>
    <col min="7910" max="7910" width="5.109375" style="3" customWidth="1"/>
    <col min="7911" max="7911" width="11.6640625" style="3" bestFit="1" customWidth="1"/>
    <col min="7912" max="7912" width="18.33203125" style="3" customWidth="1"/>
    <col min="7913" max="7913" width="10" style="3"/>
    <col min="7914" max="7914" width="15.6640625" style="3" customWidth="1"/>
    <col min="7915" max="7915" width="17.77734375" style="3" customWidth="1"/>
    <col min="7916" max="7919" width="10" style="3"/>
    <col min="7920" max="7920" width="10.77734375" style="3" customWidth="1"/>
    <col min="7921" max="7921" width="14.5546875" style="3" customWidth="1"/>
    <col min="7922" max="7922" width="99.33203125" style="3" bestFit="1" customWidth="1"/>
    <col min="7923" max="7923" width="5.5546875" style="3" bestFit="1" customWidth="1"/>
    <col min="7924" max="8164" width="10" style="3"/>
    <col min="8165" max="8165" width="6.77734375" style="3" customWidth="1"/>
    <col min="8166" max="8166" width="5.109375" style="3" customWidth="1"/>
    <col min="8167" max="8167" width="11.6640625" style="3" bestFit="1" customWidth="1"/>
    <col min="8168" max="8168" width="18.33203125" style="3" customWidth="1"/>
    <col min="8169" max="8169" width="10" style="3"/>
    <col min="8170" max="8170" width="15.6640625" style="3" customWidth="1"/>
    <col min="8171" max="8171" width="17.77734375" style="3" customWidth="1"/>
    <col min="8172" max="8175" width="10" style="3"/>
    <col min="8176" max="8176" width="10.77734375" style="3" customWidth="1"/>
    <col min="8177" max="8177" width="14.5546875" style="3" customWidth="1"/>
    <col min="8178" max="8178" width="99.33203125" style="3" bestFit="1" customWidth="1"/>
    <col min="8179" max="8179" width="5.5546875" style="3" bestFit="1" customWidth="1"/>
    <col min="8180" max="8420" width="10" style="3"/>
    <col min="8421" max="8421" width="6.77734375" style="3" customWidth="1"/>
    <col min="8422" max="8422" width="5.109375" style="3" customWidth="1"/>
    <col min="8423" max="8423" width="11.6640625" style="3" bestFit="1" customWidth="1"/>
    <col min="8424" max="8424" width="18.33203125" style="3" customWidth="1"/>
    <col min="8425" max="8425" width="10" style="3"/>
    <col min="8426" max="8426" width="15.6640625" style="3" customWidth="1"/>
    <col min="8427" max="8427" width="17.77734375" style="3" customWidth="1"/>
    <col min="8428" max="8431" width="10" style="3"/>
    <col min="8432" max="8432" width="10.77734375" style="3" customWidth="1"/>
    <col min="8433" max="8433" width="14.5546875" style="3" customWidth="1"/>
    <col min="8434" max="8434" width="99.33203125" style="3" bestFit="1" customWidth="1"/>
    <col min="8435" max="8435" width="5.5546875" style="3" bestFit="1" customWidth="1"/>
    <col min="8436" max="8676" width="10" style="3"/>
    <col min="8677" max="8677" width="6.77734375" style="3" customWidth="1"/>
    <col min="8678" max="8678" width="5.109375" style="3" customWidth="1"/>
    <col min="8679" max="8679" width="11.6640625" style="3" bestFit="1" customWidth="1"/>
    <col min="8680" max="8680" width="18.33203125" style="3" customWidth="1"/>
    <col min="8681" max="8681" width="10" style="3"/>
    <col min="8682" max="8682" width="15.6640625" style="3" customWidth="1"/>
    <col min="8683" max="8683" width="17.77734375" style="3" customWidth="1"/>
    <col min="8684" max="8687" width="10" style="3"/>
    <col min="8688" max="8688" width="10.77734375" style="3" customWidth="1"/>
    <col min="8689" max="8689" width="14.5546875" style="3" customWidth="1"/>
    <col min="8690" max="8690" width="99.33203125" style="3" bestFit="1" customWidth="1"/>
    <col min="8691" max="8691" width="5.5546875" style="3" bestFit="1" customWidth="1"/>
    <col min="8692" max="8932" width="10" style="3"/>
    <col min="8933" max="8933" width="6.77734375" style="3" customWidth="1"/>
    <col min="8934" max="8934" width="5.109375" style="3" customWidth="1"/>
    <col min="8935" max="8935" width="11.6640625" style="3" bestFit="1" customWidth="1"/>
    <col min="8936" max="8936" width="18.33203125" style="3" customWidth="1"/>
    <col min="8937" max="8937" width="10" style="3"/>
    <col min="8938" max="8938" width="15.6640625" style="3" customWidth="1"/>
    <col min="8939" max="8939" width="17.77734375" style="3" customWidth="1"/>
    <col min="8940" max="8943" width="10" style="3"/>
    <col min="8944" max="8944" width="10.77734375" style="3" customWidth="1"/>
    <col min="8945" max="8945" width="14.5546875" style="3" customWidth="1"/>
    <col min="8946" max="8946" width="99.33203125" style="3" bestFit="1" customWidth="1"/>
    <col min="8947" max="8947" width="5.5546875" style="3" bestFit="1" customWidth="1"/>
    <col min="8948" max="9188" width="10" style="3"/>
    <col min="9189" max="9189" width="6.77734375" style="3" customWidth="1"/>
    <col min="9190" max="9190" width="5.109375" style="3" customWidth="1"/>
    <col min="9191" max="9191" width="11.6640625" style="3" bestFit="1" customWidth="1"/>
    <col min="9192" max="9192" width="18.33203125" style="3" customWidth="1"/>
    <col min="9193" max="9193" width="10" style="3"/>
    <col min="9194" max="9194" width="15.6640625" style="3" customWidth="1"/>
    <col min="9195" max="9195" width="17.77734375" style="3" customWidth="1"/>
    <col min="9196" max="9199" width="10" style="3"/>
    <col min="9200" max="9200" width="10.77734375" style="3" customWidth="1"/>
    <col min="9201" max="9201" width="14.5546875" style="3" customWidth="1"/>
    <col min="9202" max="9202" width="99.33203125" style="3" bestFit="1" customWidth="1"/>
    <col min="9203" max="9203" width="5.5546875" style="3" bestFit="1" customWidth="1"/>
    <col min="9204" max="9444" width="10" style="3"/>
    <col min="9445" max="9445" width="6.77734375" style="3" customWidth="1"/>
    <col min="9446" max="9446" width="5.109375" style="3" customWidth="1"/>
    <col min="9447" max="9447" width="11.6640625" style="3" bestFit="1" customWidth="1"/>
    <col min="9448" max="9448" width="18.33203125" style="3" customWidth="1"/>
    <col min="9449" max="9449" width="10" style="3"/>
    <col min="9450" max="9450" width="15.6640625" style="3" customWidth="1"/>
    <col min="9451" max="9451" width="17.77734375" style="3" customWidth="1"/>
    <col min="9452" max="9455" width="10" style="3"/>
    <col min="9456" max="9456" width="10.77734375" style="3" customWidth="1"/>
    <col min="9457" max="9457" width="14.5546875" style="3" customWidth="1"/>
    <col min="9458" max="9458" width="99.33203125" style="3" bestFit="1" customWidth="1"/>
    <col min="9459" max="9459" width="5.5546875" style="3" bestFit="1" customWidth="1"/>
    <col min="9460" max="9700" width="10" style="3"/>
    <col min="9701" max="9701" width="6.77734375" style="3" customWidth="1"/>
    <col min="9702" max="9702" width="5.109375" style="3" customWidth="1"/>
    <col min="9703" max="9703" width="11.6640625" style="3" bestFit="1" customWidth="1"/>
    <col min="9704" max="9704" width="18.33203125" style="3" customWidth="1"/>
    <col min="9705" max="9705" width="10" style="3"/>
    <col min="9706" max="9706" width="15.6640625" style="3" customWidth="1"/>
    <col min="9707" max="9707" width="17.77734375" style="3" customWidth="1"/>
    <col min="9708" max="9711" width="10" style="3"/>
    <col min="9712" max="9712" width="10.77734375" style="3" customWidth="1"/>
    <col min="9713" max="9713" width="14.5546875" style="3" customWidth="1"/>
    <col min="9714" max="9714" width="99.33203125" style="3" bestFit="1" customWidth="1"/>
    <col min="9715" max="9715" width="5.5546875" style="3" bestFit="1" customWidth="1"/>
    <col min="9716" max="9956" width="10" style="3"/>
    <col min="9957" max="9957" width="6.77734375" style="3" customWidth="1"/>
    <col min="9958" max="9958" width="5.109375" style="3" customWidth="1"/>
    <col min="9959" max="9959" width="11.6640625" style="3" bestFit="1" customWidth="1"/>
    <col min="9960" max="9960" width="18.33203125" style="3" customWidth="1"/>
    <col min="9961" max="9961" width="10" style="3"/>
    <col min="9962" max="9962" width="15.6640625" style="3" customWidth="1"/>
    <col min="9963" max="9963" width="17.77734375" style="3" customWidth="1"/>
    <col min="9964" max="9967" width="10" style="3"/>
    <col min="9968" max="9968" width="10.77734375" style="3" customWidth="1"/>
    <col min="9969" max="9969" width="14.5546875" style="3" customWidth="1"/>
    <col min="9970" max="9970" width="99.33203125" style="3" bestFit="1" customWidth="1"/>
    <col min="9971" max="9971" width="5.5546875" style="3" bestFit="1" customWidth="1"/>
    <col min="9972" max="10212" width="10" style="3"/>
    <col min="10213" max="10213" width="6.77734375" style="3" customWidth="1"/>
    <col min="10214" max="10214" width="5.109375" style="3" customWidth="1"/>
    <col min="10215" max="10215" width="11.6640625" style="3" bestFit="1" customWidth="1"/>
    <col min="10216" max="10216" width="18.33203125" style="3" customWidth="1"/>
    <col min="10217" max="10217" width="10" style="3"/>
    <col min="10218" max="10218" width="15.6640625" style="3" customWidth="1"/>
    <col min="10219" max="10219" width="17.77734375" style="3" customWidth="1"/>
    <col min="10220" max="10223" width="10" style="3"/>
    <col min="10224" max="10224" width="10.77734375" style="3" customWidth="1"/>
    <col min="10225" max="10225" width="14.5546875" style="3" customWidth="1"/>
    <col min="10226" max="10226" width="99.33203125" style="3" bestFit="1" customWidth="1"/>
    <col min="10227" max="10227" width="5.5546875" style="3" bestFit="1" customWidth="1"/>
    <col min="10228" max="10468" width="10" style="3"/>
    <col min="10469" max="10469" width="6.77734375" style="3" customWidth="1"/>
    <col min="10470" max="10470" width="5.109375" style="3" customWidth="1"/>
    <col min="10471" max="10471" width="11.6640625" style="3" bestFit="1" customWidth="1"/>
    <col min="10472" max="10472" width="18.33203125" style="3" customWidth="1"/>
    <col min="10473" max="10473" width="10" style="3"/>
    <col min="10474" max="10474" width="15.6640625" style="3" customWidth="1"/>
    <col min="10475" max="10475" width="17.77734375" style="3" customWidth="1"/>
    <col min="10476" max="10479" width="10" style="3"/>
    <col min="10480" max="10480" width="10.77734375" style="3" customWidth="1"/>
    <col min="10481" max="10481" width="14.5546875" style="3" customWidth="1"/>
    <col min="10482" max="10482" width="99.33203125" style="3" bestFit="1" customWidth="1"/>
    <col min="10483" max="10483" width="5.5546875" style="3" bestFit="1" customWidth="1"/>
    <col min="10484" max="10724" width="10" style="3"/>
    <col min="10725" max="10725" width="6.77734375" style="3" customWidth="1"/>
    <col min="10726" max="10726" width="5.109375" style="3" customWidth="1"/>
    <col min="10727" max="10727" width="11.6640625" style="3" bestFit="1" customWidth="1"/>
    <col min="10728" max="10728" width="18.33203125" style="3" customWidth="1"/>
    <col min="10729" max="10729" width="10" style="3"/>
    <col min="10730" max="10730" width="15.6640625" style="3" customWidth="1"/>
    <col min="10731" max="10731" width="17.77734375" style="3" customWidth="1"/>
    <col min="10732" max="10735" width="10" style="3"/>
    <col min="10736" max="10736" width="10.77734375" style="3" customWidth="1"/>
    <col min="10737" max="10737" width="14.5546875" style="3" customWidth="1"/>
    <col min="10738" max="10738" width="99.33203125" style="3" bestFit="1" customWidth="1"/>
    <col min="10739" max="10739" width="5.5546875" style="3" bestFit="1" customWidth="1"/>
    <col min="10740" max="10980" width="10" style="3"/>
    <col min="10981" max="10981" width="6.77734375" style="3" customWidth="1"/>
    <col min="10982" max="10982" width="5.109375" style="3" customWidth="1"/>
    <col min="10983" max="10983" width="11.6640625" style="3" bestFit="1" customWidth="1"/>
    <col min="10984" max="10984" width="18.33203125" style="3" customWidth="1"/>
    <col min="10985" max="10985" width="10" style="3"/>
    <col min="10986" max="10986" width="15.6640625" style="3" customWidth="1"/>
    <col min="10987" max="10987" width="17.77734375" style="3" customWidth="1"/>
    <col min="10988" max="10991" width="10" style="3"/>
    <col min="10992" max="10992" width="10.77734375" style="3" customWidth="1"/>
    <col min="10993" max="10993" width="14.5546875" style="3" customWidth="1"/>
    <col min="10994" max="10994" width="99.33203125" style="3" bestFit="1" customWidth="1"/>
    <col min="10995" max="10995" width="5.5546875" style="3" bestFit="1" customWidth="1"/>
    <col min="10996" max="11236" width="10" style="3"/>
    <col min="11237" max="11237" width="6.77734375" style="3" customWidth="1"/>
    <col min="11238" max="11238" width="5.109375" style="3" customWidth="1"/>
    <col min="11239" max="11239" width="11.6640625" style="3" bestFit="1" customWidth="1"/>
    <col min="11240" max="11240" width="18.33203125" style="3" customWidth="1"/>
    <col min="11241" max="11241" width="10" style="3"/>
    <col min="11242" max="11242" width="15.6640625" style="3" customWidth="1"/>
    <col min="11243" max="11243" width="17.77734375" style="3" customWidth="1"/>
    <col min="11244" max="11247" width="10" style="3"/>
    <col min="11248" max="11248" width="10.77734375" style="3" customWidth="1"/>
    <col min="11249" max="11249" width="14.5546875" style="3" customWidth="1"/>
    <col min="11250" max="11250" width="99.33203125" style="3" bestFit="1" customWidth="1"/>
    <col min="11251" max="11251" width="5.5546875" style="3" bestFit="1" customWidth="1"/>
    <col min="11252" max="11492" width="10" style="3"/>
    <col min="11493" max="11493" width="6.77734375" style="3" customWidth="1"/>
    <col min="11494" max="11494" width="5.109375" style="3" customWidth="1"/>
    <col min="11495" max="11495" width="11.6640625" style="3" bestFit="1" customWidth="1"/>
    <col min="11496" max="11496" width="18.33203125" style="3" customWidth="1"/>
    <col min="11497" max="11497" width="10" style="3"/>
    <col min="11498" max="11498" width="15.6640625" style="3" customWidth="1"/>
    <col min="11499" max="11499" width="17.77734375" style="3" customWidth="1"/>
    <col min="11500" max="11503" width="10" style="3"/>
    <col min="11504" max="11504" width="10.77734375" style="3" customWidth="1"/>
    <col min="11505" max="11505" width="14.5546875" style="3" customWidth="1"/>
    <col min="11506" max="11506" width="99.33203125" style="3" bestFit="1" customWidth="1"/>
    <col min="11507" max="11507" width="5.5546875" style="3" bestFit="1" customWidth="1"/>
    <col min="11508" max="11748" width="10" style="3"/>
    <col min="11749" max="11749" width="6.77734375" style="3" customWidth="1"/>
    <col min="11750" max="11750" width="5.109375" style="3" customWidth="1"/>
    <col min="11751" max="11751" width="11.6640625" style="3" bestFit="1" customWidth="1"/>
    <col min="11752" max="11752" width="18.33203125" style="3" customWidth="1"/>
    <col min="11753" max="11753" width="10" style="3"/>
    <col min="11754" max="11754" width="15.6640625" style="3" customWidth="1"/>
    <col min="11755" max="11755" width="17.77734375" style="3" customWidth="1"/>
    <col min="11756" max="11759" width="10" style="3"/>
    <col min="11760" max="11760" width="10.77734375" style="3" customWidth="1"/>
    <col min="11761" max="11761" width="14.5546875" style="3" customWidth="1"/>
    <col min="11762" max="11762" width="99.33203125" style="3" bestFit="1" customWidth="1"/>
    <col min="11763" max="11763" width="5.5546875" style="3" bestFit="1" customWidth="1"/>
    <col min="11764" max="12004" width="10" style="3"/>
    <col min="12005" max="12005" width="6.77734375" style="3" customWidth="1"/>
    <col min="12006" max="12006" width="5.109375" style="3" customWidth="1"/>
    <col min="12007" max="12007" width="11.6640625" style="3" bestFit="1" customWidth="1"/>
    <col min="12008" max="12008" width="18.33203125" style="3" customWidth="1"/>
    <col min="12009" max="12009" width="10" style="3"/>
    <col min="12010" max="12010" width="15.6640625" style="3" customWidth="1"/>
    <col min="12011" max="12011" width="17.77734375" style="3" customWidth="1"/>
    <col min="12012" max="12015" width="10" style="3"/>
    <col min="12016" max="12016" width="10.77734375" style="3" customWidth="1"/>
    <col min="12017" max="12017" width="14.5546875" style="3" customWidth="1"/>
    <col min="12018" max="12018" width="99.33203125" style="3" bestFit="1" customWidth="1"/>
    <col min="12019" max="12019" width="5.5546875" style="3" bestFit="1" customWidth="1"/>
    <col min="12020" max="12260" width="10" style="3"/>
    <col min="12261" max="12261" width="6.77734375" style="3" customWidth="1"/>
    <col min="12262" max="12262" width="5.109375" style="3" customWidth="1"/>
    <col min="12263" max="12263" width="11.6640625" style="3" bestFit="1" customWidth="1"/>
    <col min="12264" max="12264" width="18.33203125" style="3" customWidth="1"/>
    <col min="12265" max="12265" width="10" style="3"/>
    <col min="12266" max="12266" width="15.6640625" style="3" customWidth="1"/>
    <col min="12267" max="12267" width="17.77734375" style="3" customWidth="1"/>
    <col min="12268" max="12271" width="10" style="3"/>
    <col min="12272" max="12272" width="10.77734375" style="3" customWidth="1"/>
    <col min="12273" max="12273" width="14.5546875" style="3" customWidth="1"/>
    <col min="12274" max="12274" width="99.33203125" style="3" bestFit="1" customWidth="1"/>
    <col min="12275" max="12275" width="5.5546875" style="3" bestFit="1" customWidth="1"/>
    <col min="12276" max="12516" width="10" style="3"/>
    <col min="12517" max="12517" width="6.77734375" style="3" customWidth="1"/>
    <col min="12518" max="12518" width="5.109375" style="3" customWidth="1"/>
    <col min="12519" max="12519" width="11.6640625" style="3" bestFit="1" customWidth="1"/>
    <col min="12520" max="12520" width="18.33203125" style="3" customWidth="1"/>
    <col min="12521" max="12521" width="10" style="3"/>
    <col min="12522" max="12522" width="15.6640625" style="3" customWidth="1"/>
    <col min="12523" max="12523" width="17.77734375" style="3" customWidth="1"/>
    <col min="12524" max="12527" width="10" style="3"/>
    <col min="12528" max="12528" width="10.77734375" style="3" customWidth="1"/>
    <col min="12529" max="12529" width="14.5546875" style="3" customWidth="1"/>
    <col min="12530" max="12530" width="99.33203125" style="3" bestFit="1" customWidth="1"/>
    <col min="12531" max="12531" width="5.5546875" style="3" bestFit="1" customWidth="1"/>
    <col min="12532" max="12772" width="10" style="3"/>
    <col min="12773" max="12773" width="6.77734375" style="3" customWidth="1"/>
    <col min="12774" max="12774" width="5.109375" style="3" customWidth="1"/>
    <col min="12775" max="12775" width="11.6640625" style="3" bestFit="1" customWidth="1"/>
    <col min="12776" max="12776" width="18.33203125" style="3" customWidth="1"/>
    <col min="12777" max="12777" width="10" style="3"/>
    <col min="12778" max="12778" width="15.6640625" style="3" customWidth="1"/>
    <col min="12779" max="12779" width="17.77734375" style="3" customWidth="1"/>
    <col min="12780" max="12783" width="10" style="3"/>
    <col min="12784" max="12784" width="10.77734375" style="3" customWidth="1"/>
    <col min="12785" max="12785" width="14.5546875" style="3" customWidth="1"/>
    <col min="12786" max="12786" width="99.33203125" style="3" bestFit="1" customWidth="1"/>
    <col min="12787" max="12787" width="5.5546875" style="3" bestFit="1" customWidth="1"/>
    <col min="12788" max="13028" width="10" style="3"/>
    <col min="13029" max="13029" width="6.77734375" style="3" customWidth="1"/>
    <col min="13030" max="13030" width="5.109375" style="3" customWidth="1"/>
    <col min="13031" max="13031" width="11.6640625" style="3" bestFit="1" customWidth="1"/>
    <col min="13032" max="13032" width="18.33203125" style="3" customWidth="1"/>
    <col min="13033" max="13033" width="10" style="3"/>
    <col min="13034" max="13034" width="15.6640625" style="3" customWidth="1"/>
    <col min="13035" max="13035" width="17.77734375" style="3" customWidth="1"/>
    <col min="13036" max="13039" width="10" style="3"/>
    <col min="13040" max="13040" width="10.77734375" style="3" customWidth="1"/>
    <col min="13041" max="13041" width="14.5546875" style="3" customWidth="1"/>
    <col min="13042" max="13042" width="99.33203125" style="3" bestFit="1" customWidth="1"/>
    <col min="13043" max="13043" width="5.5546875" style="3" bestFit="1" customWidth="1"/>
    <col min="13044" max="13284" width="10" style="3"/>
    <col min="13285" max="13285" width="6.77734375" style="3" customWidth="1"/>
    <col min="13286" max="13286" width="5.109375" style="3" customWidth="1"/>
    <col min="13287" max="13287" width="11.6640625" style="3" bestFit="1" customWidth="1"/>
    <col min="13288" max="13288" width="18.33203125" style="3" customWidth="1"/>
    <col min="13289" max="13289" width="10" style="3"/>
    <col min="13290" max="13290" width="15.6640625" style="3" customWidth="1"/>
    <col min="13291" max="13291" width="17.77734375" style="3" customWidth="1"/>
    <col min="13292" max="13295" width="10" style="3"/>
    <col min="13296" max="13296" width="10.77734375" style="3" customWidth="1"/>
    <col min="13297" max="13297" width="14.5546875" style="3" customWidth="1"/>
    <col min="13298" max="13298" width="99.33203125" style="3" bestFit="1" customWidth="1"/>
    <col min="13299" max="13299" width="5.5546875" style="3" bestFit="1" customWidth="1"/>
    <col min="13300" max="13540" width="10" style="3"/>
    <col min="13541" max="13541" width="6.77734375" style="3" customWidth="1"/>
    <col min="13542" max="13542" width="5.109375" style="3" customWidth="1"/>
    <col min="13543" max="13543" width="11.6640625" style="3" bestFit="1" customWidth="1"/>
    <col min="13544" max="13544" width="18.33203125" style="3" customWidth="1"/>
    <col min="13545" max="13545" width="10" style="3"/>
    <col min="13546" max="13546" width="15.6640625" style="3" customWidth="1"/>
    <col min="13547" max="13547" width="17.77734375" style="3" customWidth="1"/>
    <col min="13548" max="13551" width="10" style="3"/>
    <col min="13552" max="13552" width="10.77734375" style="3" customWidth="1"/>
    <col min="13553" max="13553" width="14.5546875" style="3" customWidth="1"/>
    <col min="13554" max="13554" width="99.33203125" style="3" bestFit="1" customWidth="1"/>
    <col min="13555" max="13555" width="5.5546875" style="3" bestFit="1" customWidth="1"/>
    <col min="13556" max="13796" width="10" style="3"/>
    <col min="13797" max="13797" width="6.77734375" style="3" customWidth="1"/>
    <col min="13798" max="13798" width="5.109375" style="3" customWidth="1"/>
    <col min="13799" max="13799" width="11.6640625" style="3" bestFit="1" customWidth="1"/>
    <col min="13800" max="13800" width="18.33203125" style="3" customWidth="1"/>
    <col min="13801" max="13801" width="10" style="3"/>
    <col min="13802" max="13802" width="15.6640625" style="3" customWidth="1"/>
    <col min="13803" max="13803" width="17.77734375" style="3" customWidth="1"/>
    <col min="13804" max="13807" width="10" style="3"/>
    <col min="13808" max="13808" width="10.77734375" style="3" customWidth="1"/>
    <col min="13809" max="13809" width="14.5546875" style="3" customWidth="1"/>
    <col min="13810" max="13810" width="99.33203125" style="3" bestFit="1" customWidth="1"/>
    <col min="13811" max="13811" width="5.5546875" style="3" bestFit="1" customWidth="1"/>
    <col min="13812" max="14052" width="10" style="3"/>
    <col min="14053" max="14053" width="6.77734375" style="3" customWidth="1"/>
    <col min="14054" max="14054" width="5.109375" style="3" customWidth="1"/>
    <col min="14055" max="14055" width="11.6640625" style="3" bestFit="1" customWidth="1"/>
    <col min="14056" max="14056" width="18.33203125" style="3" customWidth="1"/>
    <col min="14057" max="14057" width="10" style="3"/>
    <col min="14058" max="14058" width="15.6640625" style="3" customWidth="1"/>
    <col min="14059" max="14059" width="17.77734375" style="3" customWidth="1"/>
    <col min="14060" max="14063" width="10" style="3"/>
    <col min="14064" max="14064" width="10.77734375" style="3" customWidth="1"/>
    <col min="14065" max="14065" width="14.5546875" style="3" customWidth="1"/>
    <col min="14066" max="14066" width="99.33203125" style="3" bestFit="1" customWidth="1"/>
    <col min="14067" max="14067" width="5.5546875" style="3" bestFit="1" customWidth="1"/>
    <col min="14068" max="14308" width="10" style="3"/>
    <col min="14309" max="14309" width="6.77734375" style="3" customWidth="1"/>
    <col min="14310" max="14310" width="5.109375" style="3" customWidth="1"/>
    <col min="14311" max="14311" width="11.6640625" style="3" bestFit="1" customWidth="1"/>
    <col min="14312" max="14312" width="18.33203125" style="3" customWidth="1"/>
    <col min="14313" max="14313" width="10" style="3"/>
    <col min="14314" max="14314" width="15.6640625" style="3" customWidth="1"/>
    <col min="14315" max="14315" width="17.77734375" style="3" customWidth="1"/>
    <col min="14316" max="14319" width="10" style="3"/>
    <col min="14320" max="14320" width="10.77734375" style="3" customWidth="1"/>
    <col min="14321" max="14321" width="14.5546875" style="3" customWidth="1"/>
    <col min="14322" max="14322" width="99.33203125" style="3" bestFit="1" customWidth="1"/>
    <col min="14323" max="14323" width="5.5546875" style="3" bestFit="1" customWidth="1"/>
    <col min="14324" max="14564" width="10" style="3"/>
    <col min="14565" max="14565" width="6.77734375" style="3" customWidth="1"/>
    <col min="14566" max="14566" width="5.109375" style="3" customWidth="1"/>
    <col min="14567" max="14567" width="11.6640625" style="3" bestFit="1" customWidth="1"/>
    <col min="14568" max="14568" width="18.33203125" style="3" customWidth="1"/>
    <col min="14569" max="14569" width="10" style="3"/>
    <col min="14570" max="14570" width="15.6640625" style="3" customWidth="1"/>
    <col min="14571" max="14571" width="17.77734375" style="3" customWidth="1"/>
    <col min="14572" max="14575" width="10" style="3"/>
    <col min="14576" max="14576" width="10.77734375" style="3" customWidth="1"/>
    <col min="14577" max="14577" width="14.5546875" style="3" customWidth="1"/>
    <col min="14578" max="14578" width="99.33203125" style="3" bestFit="1" customWidth="1"/>
    <col min="14579" max="14579" width="5.5546875" style="3" bestFit="1" customWidth="1"/>
    <col min="14580" max="14820" width="10" style="3"/>
    <col min="14821" max="14821" width="6.77734375" style="3" customWidth="1"/>
    <col min="14822" max="14822" width="5.109375" style="3" customWidth="1"/>
    <col min="14823" max="14823" width="11.6640625" style="3" bestFit="1" customWidth="1"/>
    <col min="14824" max="14824" width="18.33203125" style="3" customWidth="1"/>
    <col min="14825" max="14825" width="10" style="3"/>
    <col min="14826" max="14826" width="15.6640625" style="3" customWidth="1"/>
    <col min="14827" max="14827" width="17.77734375" style="3" customWidth="1"/>
    <col min="14828" max="14831" width="10" style="3"/>
    <col min="14832" max="14832" width="10.77734375" style="3" customWidth="1"/>
    <col min="14833" max="14833" width="14.5546875" style="3" customWidth="1"/>
    <col min="14834" max="14834" width="99.33203125" style="3" bestFit="1" customWidth="1"/>
    <col min="14835" max="14835" width="5.5546875" style="3" bestFit="1" customWidth="1"/>
    <col min="14836" max="15076" width="10" style="3"/>
    <col min="15077" max="15077" width="6.77734375" style="3" customWidth="1"/>
    <col min="15078" max="15078" width="5.109375" style="3" customWidth="1"/>
    <col min="15079" max="15079" width="11.6640625" style="3" bestFit="1" customWidth="1"/>
    <col min="15080" max="15080" width="18.33203125" style="3" customWidth="1"/>
    <col min="15081" max="15081" width="10" style="3"/>
    <col min="15082" max="15082" width="15.6640625" style="3" customWidth="1"/>
    <col min="15083" max="15083" width="17.77734375" style="3" customWidth="1"/>
    <col min="15084" max="15087" width="10" style="3"/>
    <col min="15088" max="15088" width="10.77734375" style="3" customWidth="1"/>
    <col min="15089" max="15089" width="14.5546875" style="3" customWidth="1"/>
    <col min="15090" max="15090" width="99.33203125" style="3" bestFit="1" customWidth="1"/>
    <col min="15091" max="15091" width="5.5546875" style="3" bestFit="1" customWidth="1"/>
    <col min="15092" max="15332" width="10" style="3"/>
    <col min="15333" max="15333" width="6.77734375" style="3" customWidth="1"/>
    <col min="15334" max="15334" width="5.109375" style="3" customWidth="1"/>
    <col min="15335" max="15335" width="11.6640625" style="3" bestFit="1" customWidth="1"/>
    <col min="15336" max="15336" width="18.33203125" style="3" customWidth="1"/>
    <col min="15337" max="15337" width="10" style="3"/>
    <col min="15338" max="15338" width="15.6640625" style="3" customWidth="1"/>
    <col min="15339" max="15339" width="17.77734375" style="3" customWidth="1"/>
    <col min="15340" max="15343" width="10" style="3"/>
    <col min="15344" max="15344" width="10.77734375" style="3" customWidth="1"/>
    <col min="15345" max="15345" width="14.5546875" style="3" customWidth="1"/>
    <col min="15346" max="15346" width="99.33203125" style="3" bestFit="1" customWidth="1"/>
    <col min="15347" max="15347" width="5.5546875" style="3" bestFit="1" customWidth="1"/>
    <col min="15348" max="15588" width="10" style="3"/>
    <col min="15589" max="15589" width="6.77734375" style="3" customWidth="1"/>
    <col min="15590" max="15590" width="5.109375" style="3" customWidth="1"/>
    <col min="15591" max="15591" width="11.6640625" style="3" bestFit="1" customWidth="1"/>
    <col min="15592" max="15592" width="18.33203125" style="3" customWidth="1"/>
    <col min="15593" max="15593" width="10" style="3"/>
    <col min="15594" max="15594" width="15.6640625" style="3" customWidth="1"/>
    <col min="15595" max="15595" width="17.77734375" style="3" customWidth="1"/>
    <col min="15596" max="15599" width="10" style="3"/>
    <col min="15600" max="15600" width="10.77734375" style="3" customWidth="1"/>
    <col min="15601" max="15601" width="14.5546875" style="3" customWidth="1"/>
    <col min="15602" max="15602" width="99.33203125" style="3" bestFit="1" customWidth="1"/>
    <col min="15603" max="15603" width="5.5546875" style="3" bestFit="1" customWidth="1"/>
    <col min="15604" max="15844" width="10" style="3"/>
    <col min="15845" max="15845" width="6.77734375" style="3" customWidth="1"/>
    <col min="15846" max="15846" width="5.109375" style="3" customWidth="1"/>
    <col min="15847" max="15847" width="11.6640625" style="3" bestFit="1" customWidth="1"/>
    <col min="15848" max="15848" width="18.33203125" style="3" customWidth="1"/>
    <col min="15849" max="15849" width="10" style="3"/>
    <col min="15850" max="15850" width="15.6640625" style="3" customWidth="1"/>
    <col min="15851" max="15851" width="17.77734375" style="3" customWidth="1"/>
    <col min="15852" max="15855" width="10" style="3"/>
    <col min="15856" max="15856" width="10.77734375" style="3" customWidth="1"/>
    <col min="15857" max="15857" width="14.5546875" style="3" customWidth="1"/>
    <col min="15858" max="15858" width="99.33203125" style="3" bestFit="1" customWidth="1"/>
    <col min="15859" max="15859" width="5.5546875" style="3" bestFit="1" customWidth="1"/>
    <col min="15860" max="16100" width="10" style="3"/>
    <col min="16101" max="16101" width="6.77734375" style="3" customWidth="1"/>
    <col min="16102" max="16102" width="5.109375" style="3" customWidth="1"/>
    <col min="16103" max="16103" width="11.6640625" style="3" bestFit="1" customWidth="1"/>
    <col min="16104" max="16104" width="18.33203125" style="3" customWidth="1"/>
    <col min="16105" max="16105" width="10" style="3"/>
    <col min="16106" max="16106" width="15.6640625" style="3" customWidth="1"/>
    <col min="16107" max="16107" width="17.77734375" style="3" customWidth="1"/>
    <col min="16108" max="16111" width="10" style="3"/>
    <col min="16112" max="16112" width="10.77734375" style="3" customWidth="1"/>
    <col min="16113" max="16113" width="14.5546875" style="3" customWidth="1"/>
    <col min="16114" max="16114" width="99.33203125" style="3" bestFit="1" customWidth="1"/>
    <col min="16115" max="16115" width="5.5546875" style="3" bestFit="1" customWidth="1"/>
    <col min="16116" max="16384" width="10" style="3"/>
  </cols>
  <sheetData>
    <row r="1" spans="1:15" s="2" customFormat="1" ht="16.5" customHeight="1">
      <c r="A1" s="86" t="s">
        <v>37</v>
      </c>
      <c r="B1" s="86"/>
      <c r="C1" s="86"/>
      <c r="D1" s="1"/>
      <c r="E1" s="1"/>
      <c r="F1" s="1"/>
      <c r="G1" s="1"/>
      <c r="H1" s="1"/>
      <c r="I1" s="1"/>
      <c r="J1" s="1"/>
      <c r="K1" s="1"/>
      <c r="L1" s="1"/>
    </row>
    <row r="2" spans="1:15" ht="21" customHeight="1">
      <c r="A2" s="87" t="s">
        <v>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N2" s="4"/>
      <c r="O2" s="4"/>
    </row>
    <row r="3" spans="1:15" ht="23.1" customHeight="1" thickBot="1">
      <c r="A3" s="88" t="s">
        <v>30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N3" s="4"/>
      <c r="O3" s="4"/>
    </row>
    <row r="4" spans="1:15" s="4" customFormat="1" ht="15.6" customHeight="1" thickBot="1">
      <c r="A4" s="89" t="s">
        <v>1</v>
      </c>
      <c r="B4" s="89"/>
      <c r="C4" s="82" t="s">
        <v>85</v>
      </c>
      <c r="D4" s="82"/>
      <c r="E4" s="82"/>
      <c r="F4" s="82"/>
      <c r="G4" s="82"/>
      <c r="H4" s="82"/>
      <c r="I4" s="82"/>
      <c r="J4" s="82"/>
      <c r="K4" s="82"/>
      <c r="L4" s="82"/>
    </row>
    <row r="5" spans="1:15" s="4" customFormat="1" ht="15.6" customHeight="1" thickBot="1">
      <c r="A5" s="75" t="s">
        <v>2</v>
      </c>
      <c r="B5" s="75"/>
      <c r="C5" s="67" t="s">
        <v>43</v>
      </c>
      <c r="D5" s="67"/>
      <c r="E5" s="73"/>
      <c r="F5" s="73"/>
      <c r="G5" s="17" t="s">
        <v>3</v>
      </c>
      <c r="H5" s="82" t="s">
        <v>214</v>
      </c>
      <c r="I5" s="82"/>
      <c r="J5" s="82"/>
      <c r="K5" s="82"/>
      <c r="L5" s="82"/>
    </row>
    <row r="6" spans="1:15" s="4" customFormat="1" ht="15.6" customHeight="1" thickBot="1">
      <c r="A6" s="70" t="s">
        <v>38</v>
      </c>
      <c r="B6" s="71"/>
      <c r="C6" s="67"/>
      <c r="D6" s="67"/>
      <c r="E6" s="21" t="s">
        <v>4</v>
      </c>
      <c r="F6" s="19" t="s">
        <v>5</v>
      </c>
      <c r="G6" s="17" t="s">
        <v>6</v>
      </c>
      <c r="H6" s="67" t="s">
        <v>7</v>
      </c>
      <c r="I6" s="67"/>
      <c r="J6" s="82" t="s">
        <v>8</v>
      </c>
      <c r="K6" s="82"/>
      <c r="L6" s="17" t="s">
        <v>9</v>
      </c>
    </row>
    <row r="7" spans="1:15" s="4" customFormat="1" ht="15.6" customHeight="1" thickBot="1">
      <c r="A7" s="72"/>
      <c r="B7" s="73"/>
      <c r="C7" s="84" t="s">
        <v>10</v>
      </c>
      <c r="D7" s="84"/>
      <c r="E7" s="8">
        <f>SUM(E8:E10)</f>
        <v>61</v>
      </c>
      <c r="F7" s="30">
        <f>SUM(F8:F10)</f>
        <v>124.441036</v>
      </c>
      <c r="G7" s="30">
        <f>SUM(G8:G10)</f>
        <v>117.12583599999999</v>
      </c>
      <c r="H7" s="100">
        <v>10</v>
      </c>
      <c r="I7" s="100"/>
      <c r="J7" s="96">
        <f>G7/F7</f>
        <v>0.94121553279257486</v>
      </c>
      <c r="K7" s="96"/>
      <c r="L7" s="25">
        <f>H7*J7</f>
        <v>9.412155327925749</v>
      </c>
      <c r="M7" s="10">
        <f>G7-F7</f>
        <v>-7.3152000000000044</v>
      </c>
    </row>
    <row r="8" spans="1:15" s="4" customFormat="1" ht="15.6" customHeight="1" thickBot="1">
      <c r="A8" s="72"/>
      <c r="B8" s="73"/>
      <c r="C8" s="67" t="s">
        <v>31</v>
      </c>
      <c r="D8" s="67"/>
      <c r="E8" s="8">
        <v>61</v>
      </c>
      <c r="F8" s="8">
        <f>563500.5/10000</f>
        <v>56.350050000000003</v>
      </c>
      <c r="G8" s="8">
        <f>F8</f>
        <v>56.350050000000003</v>
      </c>
      <c r="H8" s="67" t="s">
        <v>46</v>
      </c>
      <c r="I8" s="67"/>
      <c r="J8" s="96">
        <f t="shared" ref="J8:J10" si="0">G8/F8</f>
        <v>1</v>
      </c>
      <c r="K8" s="96"/>
      <c r="L8" s="17" t="s">
        <v>11</v>
      </c>
    </row>
    <row r="9" spans="1:15" s="4" customFormat="1" ht="15.6" customHeight="1" thickBot="1">
      <c r="A9" s="72"/>
      <c r="B9" s="73"/>
      <c r="C9" s="67" t="s">
        <v>32</v>
      </c>
      <c r="D9" s="67"/>
      <c r="E9" s="18"/>
      <c r="F9" s="8">
        <f>34262/10000</f>
        <v>3.4262000000000001</v>
      </c>
      <c r="G9" s="8">
        <f>21110/10000</f>
        <v>2.1110000000000002</v>
      </c>
      <c r="H9" s="67" t="s">
        <v>11</v>
      </c>
      <c r="I9" s="67"/>
      <c r="J9" s="96">
        <f t="shared" ref="J9" si="1">G9/F9</f>
        <v>0.61613449302434187</v>
      </c>
      <c r="K9" s="96"/>
      <c r="L9" s="17" t="s">
        <v>11</v>
      </c>
    </row>
    <row r="10" spans="1:15" s="4" customFormat="1" ht="15" customHeight="1" thickBot="1">
      <c r="A10" s="72"/>
      <c r="B10" s="73"/>
      <c r="C10" s="73" t="s">
        <v>33</v>
      </c>
      <c r="D10" s="73"/>
      <c r="E10" s="16"/>
      <c r="F10" s="8">
        <f>646647.86/10000</f>
        <v>64.664785999999992</v>
      </c>
      <c r="G10" s="8">
        <f>586647.86/10000</f>
        <v>58.664785999999999</v>
      </c>
      <c r="H10" s="67" t="s">
        <v>11</v>
      </c>
      <c r="I10" s="67"/>
      <c r="J10" s="96">
        <f t="shared" si="0"/>
        <v>0.90721379639298594</v>
      </c>
      <c r="K10" s="96"/>
      <c r="L10" s="17" t="s">
        <v>11</v>
      </c>
    </row>
    <row r="11" spans="1:15" s="4" customFormat="1" ht="19.5" customHeight="1" thickBot="1">
      <c r="A11" s="68" t="s">
        <v>12</v>
      </c>
      <c r="B11" s="82" t="s">
        <v>13</v>
      </c>
      <c r="C11" s="82"/>
      <c r="D11" s="82"/>
      <c r="E11" s="82"/>
      <c r="F11" s="82"/>
      <c r="G11" s="67" t="s">
        <v>14</v>
      </c>
      <c r="H11" s="67"/>
      <c r="I11" s="67"/>
      <c r="J11" s="67"/>
      <c r="K11" s="67"/>
      <c r="L11" s="67"/>
    </row>
    <row r="12" spans="1:15" s="4" customFormat="1" ht="52.8" customHeight="1" thickBot="1">
      <c r="A12" s="69"/>
      <c r="B12" s="80" t="s">
        <v>213</v>
      </c>
      <c r="C12" s="80"/>
      <c r="D12" s="80"/>
      <c r="E12" s="80"/>
      <c r="F12" s="80"/>
      <c r="G12" s="80" t="str">
        <f>B12</f>
        <v>推动农业科技成果转化项目和农业技术推广服务项目；开展2019年度本社区畜禽防疫检疫工作，及时有效处理本社区畜禽防疫检疫；开展2019年度本社区农产品质量安全检测工作，保障食品质量安全；预防并减少森林火灾，有效保护国家森林资源和人民生命财产安全；及时有效处理本辖区防汛抗旱事务。</v>
      </c>
      <c r="H12" s="80"/>
      <c r="I12" s="80"/>
      <c r="J12" s="80"/>
      <c r="K12" s="80"/>
      <c r="L12" s="80"/>
      <c r="N12" s="3"/>
      <c r="O12" s="3"/>
    </row>
    <row r="13" spans="1:15" s="4" customFormat="1" ht="13.5" customHeight="1" thickBot="1">
      <c r="A13" s="74" t="s">
        <v>68</v>
      </c>
      <c r="B13" s="75" t="s">
        <v>15</v>
      </c>
      <c r="C13" s="67" t="s">
        <v>16</v>
      </c>
      <c r="D13" s="67" t="s">
        <v>17</v>
      </c>
      <c r="E13" s="67"/>
      <c r="F13" s="16" t="s">
        <v>18</v>
      </c>
      <c r="G13" s="16" t="s">
        <v>20</v>
      </c>
      <c r="H13" s="67" t="s">
        <v>7</v>
      </c>
      <c r="I13" s="67" t="s">
        <v>9</v>
      </c>
      <c r="J13" s="67"/>
      <c r="K13" s="82" t="s">
        <v>22</v>
      </c>
      <c r="L13" s="82"/>
      <c r="N13" s="3"/>
      <c r="O13" s="3"/>
    </row>
    <row r="14" spans="1:15" s="4" customFormat="1" ht="14.1" customHeight="1" thickBot="1">
      <c r="A14" s="73"/>
      <c r="B14" s="75"/>
      <c r="C14" s="67"/>
      <c r="D14" s="82"/>
      <c r="E14" s="82"/>
      <c r="F14" s="17" t="s">
        <v>19</v>
      </c>
      <c r="G14" s="17" t="s">
        <v>21</v>
      </c>
      <c r="H14" s="67"/>
      <c r="I14" s="67"/>
      <c r="J14" s="67"/>
      <c r="K14" s="82"/>
      <c r="L14" s="82"/>
      <c r="N14" s="3"/>
      <c r="O14" s="3"/>
    </row>
    <row r="15" spans="1:15" s="4" customFormat="1" ht="14.4" thickBot="1">
      <c r="A15" s="73"/>
      <c r="B15" s="75" t="s">
        <v>39</v>
      </c>
      <c r="C15" s="67" t="s">
        <v>23</v>
      </c>
      <c r="D15" s="64" t="s">
        <v>216</v>
      </c>
      <c r="E15" s="65"/>
      <c r="F15" s="17" t="s">
        <v>223</v>
      </c>
      <c r="G15" s="31" t="s">
        <v>223</v>
      </c>
      <c r="H15" s="9">
        <v>5</v>
      </c>
      <c r="I15" s="66">
        <f>H15</f>
        <v>5</v>
      </c>
      <c r="J15" s="67"/>
      <c r="K15" s="67"/>
      <c r="L15" s="67"/>
      <c r="N15" s="3"/>
      <c r="O15" s="3"/>
    </row>
    <row r="16" spans="1:15" s="4" customFormat="1" ht="14.4" thickBot="1">
      <c r="A16" s="73"/>
      <c r="B16" s="75"/>
      <c r="C16" s="67"/>
      <c r="D16" s="64" t="s">
        <v>217</v>
      </c>
      <c r="E16" s="65"/>
      <c r="F16" s="31" t="s">
        <v>224</v>
      </c>
      <c r="G16" s="31" t="s">
        <v>224</v>
      </c>
      <c r="H16" s="9">
        <v>5</v>
      </c>
      <c r="I16" s="66">
        <f t="shared" ref="I16:I24" si="2">H16</f>
        <v>5</v>
      </c>
      <c r="J16" s="67"/>
      <c r="K16" s="67"/>
      <c r="L16" s="67"/>
      <c r="N16" s="3"/>
      <c r="O16" s="3"/>
    </row>
    <row r="17" spans="1:15" s="4" customFormat="1" ht="14.4" thickBot="1">
      <c r="A17" s="73"/>
      <c r="B17" s="75"/>
      <c r="C17" s="67"/>
      <c r="D17" s="64" t="s">
        <v>218</v>
      </c>
      <c r="E17" s="65"/>
      <c r="F17" s="31" t="s">
        <v>224</v>
      </c>
      <c r="G17" s="31" t="s">
        <v>224</v>
      </c>
      <c r="H17" s="9">
        <v>5</v>
      </c>
      <c r="I17" s="66">
        <f t="shared" si="2"/>
        <v>5</v>
      </c>
      <c r="J17" s="67"/>
      <c r="K17" s="67"/>
      <c r="L17" s="67"/>
      <c r="N17" s="3"/>
      <c r="O17" s="3"/>
    </row>
    <row r="18" spans="1:15" s="4" customFormat="1" ht="14.4" thickBot="1">
      <c r="A18" s="73"/>
      <c r="B18" s="75"/>
      <c r="C18" s="67"/>
      <c r="D18" s="64" t="s">
        <v>219</v>
      </c>
      <c r="E18" s="65"/>
      <c r="F18" s="31" t="s">
        <v>225</v>
      </c>
      <c r="G18" s="49" t="s">
        <v>259</v>
      </c>
      <c r="H18" s="9">
        <v>5</v>
      </c>
      <c r="I18" s="66">
        <f t="shared" si="2"/>
        <v>5</v>
      </c>
      <c r="J18" s="67"/>
      <c r="K18" s="67"/>
      <c r="L18" s="67"/>
      <c r="N18" s="3"/>
      <c r="O18" s="3"/>
    </row>
    <row r="19" spans="1:15" s="4" customFormat="1" ht="14.4" thickBot="1">
      <c r="A19" s="73"/>
      <c r="B19" s="75"/>
      <c r="C19" s="67"/>
      <c r="D19" s="64" t="s">
        <v>220</v>
      </c>
      <c r="E19" s="65"/>
      <c r="F19" s="31" t="s">
        <v>226</v>
      </c>
      <c r="G19" s="49" t="s">
        <v>247</v>
      </c>
      <c r="H19" s="9">
        <v>5</v>
      </c>
      <c r="I19" s="66">
        <f t="shared" si="2"/>
        <v>5</v>
      </c>
      <c r="J19" s="67"/>
      <c r="K19" s="67"/>
      <c r="L19" s="67"/>
      <c r="N19" s="3"/>
      <c r="O19" s="3"/>
    </row>
    <row r="20" spans="1:15" s="4" customFormat="1" ht="14.4" thickBot="1">
      <c r="A20" s="73"/>
      <c r="B20" s="75"/>
      <c r="C20" s="67"/>
      <c r="D20" s="64" t="s">
        <v>221</v>
      </c>
      <c r="E20" s="65"/>
      <c r="F20" s="31" t="s">
        <v>227</v>
      </c>
      <c r="G20" s="49" t="s">
        <v>255</v>
      </c>
      <c r="H20" s="9">
        <v>5</v>
      </c>
      <c r="I20" s="66">
        <f t="shared" si="2"/>
        <v>5</v>
      </c>
      <c r="J20" s="67"/>
      <c r="K20" s="67"/>
      <c r="L20" s="67"/>
      <c r="N20" s="3"/>
      <c r="O20" s="3"/>
    </row>
    <row r="21" spans="1:15" s="4" customFormat="1" ht="27" customHeight="1" thickBot="1">
      <c r="A21" s="73"/>
      <c r="B21" s="75"/>
      <c r="C21" s="67"/>
      <c r="D21" s="64" t="s">
        <v>222</v>
      </c>
      <c r="E21" s="65"/>
      <c r="F21" s="17" t="s">
        <v>228</v>
      </c>
      <c r="G21" s="49" t="s">
        <v>260</v>
      </c>
      <c r="H21" s="9">
        <v>5</v>
      </c>
      <c r="I21" s="66">
        <f t="shared" si="2"/>
        <v>5</v>
      </c>
      <c r="J21" s="67"/>
      <c r="K21" s="80" t="s">
        <v>261</v>
      </c>
      <c r="L21" s="80"/>
      <c r="N21" s="3"/>
      <c r="O21" s="3"/>
    </row>
    <row r="22" spans="1:15" s="4" customFormat="1" ht="16.2" customHeight="1" thickBot="1">
      <c r="A22" s="73"/>
      <c r="B22" s="75"/>
      <c r="C22" s="33" t="s">
        <v>24</v>
      </c>
      <c r="D22" s="64" t="s">
        <v>230</v>
      </c>
      <c r="E22" s="65" t="s">
        <v>230</v>
      </c>
      <c r="F22" s="17" t="s">
        <v>234</v>
      </c>
      <c r="G22" s="49" t="s">
        <v>248</v>
      </c>
      <c r="H22" s="9">
        <v>5</v>
      </c>
      <c r="I22" s="66">
        <f t="shared" si="2"/>
        <v>5</v>
      </c>
      <c r="J22" s="67"/>
      <c r="K22" s="67"/>
      <c r="L22" s="67"/>
      <c r="N22" s="3"/>
      <c r="O22" s="3"/>
    </row>
    <row r="23" spans="1:15" s="4" customFormat="1" ht="14.4" thickBot="1">
      <c r="A23" s="73"/>
      <c r="B23" s="75"/>
      <c r="C23" s="81" t="s">
        <v>25</v>
      </c>
      <c r="D23" s="64" t="s">
        <v>231</v>
      </c>
      <c r="E23" s="65" t="s">
        <v>231</v>
      </c>
      <c r="F23" s="20" t="s">
        <v>235</v>
      </c>
      <c r="G23" s="50" t="s">
        <v>254</v>
      </c>
      <c r="H23" s="9">
        <v>5</v>
      </c>
      <c r="I23" s="66">
        <f t="shared" si="2"/>
        <v>5</v>
      </c>
      <c r="J23" s="67"/>
      <c r="K23" s="67"/>
      <c r="L23" s="67"/>
      <c r="N23" s="3"/>
      <c r="O23" s="3"/>
    </row>
    <row r="24" spans="1:15" s="4" customFormat="1" ht="26.4" customHeight="1" thickBot="1">
      <c r="A24" s="73"/>
      <c r="B24" s="75"/>
      <c r="C24" s="75"/>
      <c r="D24" s="64" t="s">
        <v>233</v>
      </c>
      <c r="E24" s="65" t="s">
        <v>232</v>
      </c>
      <c r="F24" s="20" t="s">
        <v>236</v>
      </c>
      <c r="G24" s="50" t="s">
        <v>248</v>
      </c>
      <c r="H24" s="9">
        <v>5</v>
      </c>
      <c r="I24" s="66">
        <f t="shared" si="2"/>
        <v>5</v>
      </c>
      <c r="J24" s="67"/>
      <c r="K24" s="80" t="s">
        <v>262</v>
      </c>
      <c r="L24" s="80"/>
      <c r="N24" s="3"/>
      <c r="O24" s="3"/>
    </row>
    <row r="25" spans="1:15" s="4" customFormat="1" ht="14.4" thickBot="1">
      <c r="A25" s="73"/>
      <c r="B25" s="75"/>
      <c r="C25" s="17" t="s">
        <v>26</v>
      </c>
      <c r="D25" s="79" t="s">
        <v>156</v>
      </c>
      <c r="E25" s="79"/>
      <c r="F25" s="20"/>
      <c r="G25" s="20"/>
      <c r="H25" s="9"/>
      <c r="I25" s="66"/>
      <c r="J25" s="67"/>
      <c r="K25" s="67"/>
      <c r="L25" s="67"/>
      <c r="N25" s="3"/>
      <c r="O25" s="3"/>
    </row>
    <row r="26" spans="1:15" s="4" customFormat="1" ht="14.4" thickBot="1">
      <c r="A26" s="73"/>
      <c r="B26" s="67" t="s">
        <v>40</v>
      </c>
      <c r="C26" s="21" t="s">
        <v>34</v>
      </c>
      <c r="D26" s="79" t="s">
        <v>156</v>
      </c>
      <c r="E26" s="79"/>
      <c r="F26" s="17"/>
      <c r="G26" s="17"/>
      <c r="H26" s="9"/>
      <c r="I26" s="66"/>
      <c r="J26" s="67"/>
      <c r="K26" s="67"/>
      <c r="L26" s="67"/>
      <c r="N26" s="3"/>
      <c r="O26" s="3"/>
    </row>
    <row r="27" spans="1:15" s="4" customFormat="1" ht="54.6" thickBot="1">
      <c r="A27" s="73"/>
      <c r="B27" s="67"/>
      <c r="C27" s="21" t="s">
        <v>35</v>
      </c>
      <c r="D27" s="64" t="s">
        <v>237</v>
      </c>
      <c r="E27" s="65" t="s">
        <v>237</v>
      </c>
      <c r="F27" s="17" t="str">
        <f>D27</f>
        <v>保障社会公共卫生安全，保障农产品质量安全进入市场，避免和减少灾情损失，有利于国家可持续发展。</v>
      </c>
      <c r="G27" s="17" t="s">
        <v>243</v>
      </c>
      <c r="H27" s="9">
        <v>10</v>
      </c>
      <c r="I27" s="66">
        <f t="shared" ref="I27:I28" si="3">H27</f>
        <v>10</v>
      </c>
      <c r="J27" s="67"/>
      <c r="K27" s="67"/>
      <c r="L27" s="67"/>
      <c r="N27" s="3"/>
      <c r="O27" s="3"/>
    </row>
    <row r="28" spans="1:15" s="4" customFormat="1" ht="33" thickBot="1">
      <c r="A28" s="73"/>
      <c r="B28" s="67"/>
      <c r="C28" s="21" t="s">
        <v>36</v>
      </c>
      <c r="D28" s="64" t="s">
        <v>238</v>
      </c>
      <c r="E28" s="65" t="s">
        <v>238</v>
      </c>
      <c r="F28" s="37" t="s">
        <v>242</v>
      </c>
      <c r="G28" s="17" t="s">
        <v>243</v>
      </c>
      <c r="H28" s="9">
        <v>10</v>
      </c>
      <c r="I28" s="66">
        <f t="shared" si="3"/>
        <v>10</v>
      </c>
      <c r="J28" s="67"/>
      <c r="K28" s="67"/>
      <c r="L28" s="67"/>
    </row>
    <row r="29" spans="1:15" s="4" customFormat="1" ht="22.2" thickBot="1">
      <c r="A29" s="73"/>
      <c r="B29" s="67"/>
      <c r="C29" s="21" t="s">
        <v>27</v>
      </c>
      <c r="D29" s="64" t="s">
        <v>240</v>
      </c>
      <c r="E29" s="65" t="s">
        <v>239</v>
      </c>
      <c r="F29" s="37" t="s">
        <v>240</v>
      </c>
      <c r="G29" s="37" t="s">
        <v>243</v>
      </c>
      <c r="H29" s="9">
        <v>10</v>
      </c>
      <c r="I29" s="66">
        <f t="shared" ref="I29" si="4">H29</f>
        <v>10</v>
      </c>
      <c r="J29" s="67"/>
      <c r="K29" s="67"/>
      <c r="L29" s="67"/>
    </row>
    <row r="30" spans="1:15" s="4" customFormat="1" ht="22.2" customHeight="1" thickBot="1">
      <c r="A30" s="73"/>
      <c r="B30" s="81" t="s">
        <v>41</v>
      </c>
      <c r="C30" s="81" t="s">
        <v>28</v>
      </c>
      <c r="D30" s="79" t="s">
        <v>256</v>
      </c>
      <c r="E30" s="79"/>
      <c r="F30" s="14" t="s">
        <v>258</v>
      </c>
      <c r="G30" s="14" t="s">
        <v>258</v>
      </c>
      <c r="H30" s="9">
        <v>5</v>
      </c>
      <c r="I30" s="66">
        <f t="shared" ref="I30:I31" si="5">H30</f>
        <v>5</v>
      </c>
      <c r="J30" s="67"/>
      <c r="K30" s="80"/>
      <c r="L30" s="80"/>
    </row>
    <row r="31" spans="1:15" s="4" customFormat="1" ht="14.4" customHeight="1" thickBot="1">
      <c r="A31" s="73"/>
      <c r="B31" s="83"/>
      <c r="C31" s="75"/>
      <c r="D31" s="79" t="s">
        <v>257</v>
      </c>
      <c r="E31" s="79"/>
      <c r="F31" s="14" t="s">
        <v>258</v>
      </c>
      <c r="G31" s="14" t="s">
        <v>258</v>
      </c>
      <c r="H31" s="9">
        <v>5</v>
      </c>
      <c r="I31" s="66">
        <f t="shared" si="5"/>
        <v>5</v>
      </c>
      <c r="J31" s="67"/>
      <c r="K31" s="80"/>
      <c r="L31" s="80"/>
    </row>
    <row r="32" spans="1:15" s="4" customFormat="1" ht="24" customHeight="1" thickBot="1">
      <c r="A32" s="76" t="s">
        <v>29</v>
      </c>
      <c r="B32" s="76"/>
      <c r="C32" s="76"/>
      <c r="D32" s="76"/>
      <c r="E32" s="76"/>
      <c r="F32" s="76"/>
      <c r="G32" s="76"/>
      <c r="H32" s="15">
        <f>SUM(H15:H31)+H7</f>
        <v>100</v>
      </c>
      <c r="I32" s="91">
        <f>SUM(I15:J31)+L7</f>
        <v>99.412155327925745</v>
      </c>
      <c r="J32" s="92"/>
      <c r="K32" s="78"/>
      <c r="L32" s="78"/>
      <c r="O32" s="3"/>
    </row>
    <row r="34" spans="1:13">
      <c r="F34" s="4" t="s">
        <v>249</v>
      </c>
      <c r="G34" s="4" t="s">
        <v>253</v>
      </c>
    </row>
    <row r="35" spans="1:13">
      <c r="F35" s="4" t="s">
        <v>250</v>
      </c>
      <c r="G35" s="4" t="s">
        <v>253</v>
      </c>
    </row>
    <row r="36" spans="1:13">
      <c r="F36" s="3" t="s">
        <v>252</v>
      </c>
      <c r="G36" s="4" t="s">
        <v>251</v>
      </c>
    </row>
    <row r="38" spans="1:13">
      <c r="A38" s="3" t="s">
        <v>42</v>
      </c>
      <c r="B38" s="3" t="s">
        <v>42</v>
      </c>
      <c r="C38" s="3" t="s">
        <v>42</v>
      </c>
      <c r="D38" s="3" t="s">
        <v>42</v>
      </c>
      <c r="E38" s="3" t="s">
        <v>42</v>
      </c>
      <c r="F38" s="3" t="s">
        <v>42</v>
      </c>
      <c r="G38" s="3" t="s">
        <v>42</v>
      </c>
      <c r="H38" s="3" t="s">
        <v>42</v>
      </c>
      <c r="I38" s="3" t="s">
        <v>42</v>
      </c>
      <c r="J38" s="3" t="s">
        <v>42</v>
      </c>
      <c r="K38" s="3" t="s">
        <v>42</v>
      </c>
      <c r="L38" s="3" t="s">
        <v>42</v>
      </c>
      <c r="M38" s="3" t="s">
        <v>42</v>
      </c>
    </row>
  </sheetData>
  <mergeCells count="96">
    <mergeCell ref="A5:B5"/>
    <mergeCell ref="C5:F5"/>
    <mergeCell ref="H5:L5"/>
    <mergeCell ref="A1:C1"/>
    <mergeCell ref="A2:L2"/>
    <mergeCell ref="A3:L3"/>
    <mergeCell ref="A4:B4"/>
    <mergeCell ref="C4:L4"/>
    <mergeCell ref="A6:B10"/>
    <mergeCell ref="C6:D6"/>
    <mergeCell ref="H6:I6"/>
    <mergeCell ref="J6:K6"/>
    <mergeCell ref="C7:D7"/>
    <mergeCell ref="H7:I7"/>
    <mergeCell ref="J7:K7"/>
    <mergeCell ref="C8:D8"/>
    <mergeCell ref="H8:I8"/>
    <mergeCell ref="J8:K8"/>
    <mergeCell ref="C9:D9"/>
    <mergeCell ref="H9:I9"/>
    <mergeCell ref="J9:K9"/>
    <mergeCell ref="C10:D10"/>
    <mergeCell ref="H10:I10"/>
    <mergeCell ref="J10:K10"/>
    <mergeCell ref="I13:J14"/>
    <mergeCell ref="K13:L14"/>
    <mergeCell ref="B15:B25"/>
    <mergeCell ref="C15:C21"/>
    <mergeCell ref="D15:E15"/>
    <mergeCell ref="I15:J15"/>
    <mergeCell ref="K15:L15"/>
    <mergeCell ref="D21:E21"/>
    <mergeCell ref="B13:B14"/>
    <mergeCell ref="C13:C14"/>
    <mergeCell ref="D13:E14"/>
    <mergeCell ref="H13:H14"/>
    <mergeCell ref="D22:E22"/>
    <mergeCell ref="A11:A12"/>
    <mergeCell ref="B11:F11"/>
    <mergeCell ref="G11:L11"/>
    <mergeCell ref="B12:F12"/>
    <mergeCell ref="G12:L12"/>
    <mergeCell ref="D29:E29"/>
    <mergeCell ref="I29:J29"/>
    <mergeCell ref="K29:L29"/>
    <mergeCell ref="C23:C24"/>
    <mergeCell ref="D23:E23"/>
    <mergeCell ref="I23:J23"/>
    <mergeCell ref="K23:L23"/>
    <mergeCell ref="D24:E24"/>
    <mergeCell ref="I24:J24"/>
    <mergeCell ref="K24:L24"/>
    <mergeCell ref="K26:L26"/>
    <mergeCell ref="D27:E27"/>
    <mergeCell ref="I27:J27"/>
    <mergeCell ref="K27:L27"/>
    <mergeCell ref="D28:E28"/>
    <mergeCell ref="I28:J28"/>
    <mergeCell ref="K28:L28"/>
    <mergeCell ref="A32:G32"/>
    <mergeCell ref="I32:J32"/>
    <mergeCell ref="K32:L32"/>
    <mergeCell ref="A13:A31"/>
    <mergeCell ref="D16:E16"/>
    <mergeCell ref="I16:J16"/>
    <mergeCell ref="K16:L16"/>
    <mergeCell ref="D17:E17"/>
    <mergeCell ref="I17:J17"/>
    <mergeCell ref="K17:L17"/>
    <mergeCell ref="D25:E25"/>
    <mergeCell ref="I25:J25"/>
    <mergeCell ref="K25:L25"/>
    <mergeCell ref="B26:B29"/>
    <mergeCell ref="D26:E26"/>
    <mergeCell ref="I26:J26"/>
    <mergeCell ref="D20:E20"/>
    <mergeCell ref="I20:J20"/>
    <mergeCell ref="K20:L20"/>
    <mergeCell ref="D18:E18"/>
    <mergeCell ref="I18:J18"/>
    <mergeCell ref="K18:L18"/>
    <mergeCell ref="D19:E19"/>
    <mergeCell ref="I19:J19"/>
    <mergeCell ref="K19:L19"/>
    <mergeCell ref="I21:J21"/>
    <mergeCell ref="K21:L21"/>
    <mergeCell ref="I22:J22"/>
    <mergeCell ref="K22:L22"/>
    <mergeCell ref="B30:B31"/>
    <mergeCell ref="C30:C31"/>
    <mergeCell ref="D30:E30"/>
    <mergeCell ref="I30:J30"/>
    <mergeCell ref="K30:L30"/>
    <mergeCell ref="D31:E31"/>
    <mergeCell ref="I31:J31"/>
    <mergeCell ref="K31:L31"/>
  </mergeCells>
  <phoneticPr fontId="2" type="noConversion"/>
  <printOptions horizontalCentered="1" verticalCentered="1"/>
  <pageMargins left="0.39305555555555555" right="0.39305555555555555" top="0.59027777777777779" bottom="0.51180555555555551" header="0.31458333333333333" footer="0.31458333333333333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BB62B-7675-43E3-ACD6-52DC246A9B04}">
  <sheetPr>
    <pageSetUpPr fitToPage="1"/>
  </sheetPr>
  <dimension ref="A1:O39"/>
  <sheetViews>
    <sheetView view="pageBreakPreview" topLeftCell="A10" zoomScale="80" zoomScaleNormal="100" workbookViewId="0">
      <selection activeCell="I46" sqref="I46"/>
    </sheetView>
  </sheetViews>
  <sheetFormatPr defaultColWidth="10" defaultRowHeight="13.8"/>
  <cols>
    <col min="1" max="1" width="6.77734375" style="3" customWidth="1"/>
    <col min="2" max="2" width="9.33203125" style="3" customWidth="1"/>
    <col min="3" max="3" width="11.6640625" style="3" bestFit="1" customWidth="1"/>
    <col min="4" max="4" width="32.6640625" style="3" customWidth="1"/>
    <col min="5" max="5" width="11.21875" style="3" customWidth="1"/>
    <col min="6" max="6" width="15.6640625" style="3" customWidth="1"/>
    <col min="7" max="7" width="14.109375" style="3" bestFit="1" customWidth="1"/>
    <col min="8" max="11" width="10" style="3"/>
    <col min="12" max="12" width="10.77734375" style="3" customWidth="1"/>
    <col min="13" max="13" width="14.5546875" style="3" customWidth="1"/>
    <col min="14" max="14" width="9.5546875" style="3" bestFit="1" customWidth="1"/>
    <col min="15" max="228" width="10" style="3"/>
    <col min="229" max="229" width="6.77734375" style="3" customWidth="1"/>
    <col min="230" max="230" width="5.109375" style="3" customWidth="1"/>
    <col min="231" max="231" width="11.6640625" style="3" bestFit="1" customWidth="1"/>
    <col min="232" max="232" width="18.33203125" style="3" customWidth="1"/>
    <col min="233" max="233" width="10" style="3"/>
    <col min="234" max="234" width="15.6640625" style="3" customWidth="1"/>
    <col min="235" max="235" width="17.77734375" style="3" customWidth="1"/>
    <col min="236" max="239" width="10" style="3"/>
    <col min="240" max="240" width="10.77734375" style="3" customWidth="1"/>
    <col min="241" max="241" width="14.5546875" style="3" customWidth="1"/>
    <col min="242" max="242" width="99.33203125" style="3" bestFit="1" customWidth="1"/>
    <col min="243" max="243" width="5.5546875" style="3" bestFit="1" customWidth="1"/>
    <col min="244" max="484" width="10" style="3"/>
    <col min="485" max="485" width="6.77734375" style="3" customWidth="1"/>
    <col min="486" max="486" width="5.109375" style="3" customWidth="1"/>
    <col min="487" max="487" width="11.6640625" style="3" bestFit="1" customWidth="1"/>
    <col min="488" max="488" width="18.33203125" style="3" customWidth="1"/>
    <col min="489" max="489" width="10" style="3"/>
    <col min="490" max="490" width="15.6640625" style="3" customWidth="1"/>
    <col min="491" max="491" width="17.77734375" style="3" customWidth="1"/>
    <col min="492" max="495" width="10" style="3"/>
    <col min="496" max="496" width="10.77734375" style="3" customWidth="1"/>
    <col min="497" max="497" width="14.5546875" style="3" customWidth="1"/>
    <col min="498" max="498" width="99.33203125" style="3" bestFit="1" customWidth="1"/>
    <col min="499" max="499" width="5.5546875" style="3" bestFit="1" customWidth="1"/>
    <col min="500" max="740" width="10" style="3"/>
    <col min="741" max="741" width="6.77734375" style="3" customWidth="1"/>
    <col min="742" max="742" width="5.109375" style="3" customWidth="1"/>
    <col min="743" max="743" width="11.6640625" style="3" bestFit="1" customWidth="1"/>
    <col min="744" max="744" width="18.33203125" style="3" customWidth="1"/>
    <col min="745" max="745" width="10" style="3"/>
    <col min="746" max="746" width="15.6640625" style="3" customWidth="1"/>
    <col min="747" max="747" width="17.77734375" style="3" customWidth="1"/>
    <col min="748" max="751" width="10" style="3"/>
    <col min="752" max="752" width="10.77734375" style="3" customWidth="1"/>
    <col min="753" max="753" width="14.5546875" style="3" customWidth="1"/>
    <col min="754" max="754" width="99.33203125" style="3" bestFit="1" customWidth="1"/>
    <col min="755" max="755" width="5.5546875" style="3" bestFit="1" customWidth="1"/>
    <col min="756" max="996" width="10" style="3"/>
    <col min="997" max="997" width="6.77734375" style="3" customWidth="1"/>
    <col min="998" max="998" width="5.109375" style="3" customWidth="1"/>
    <col min="999" max="999" width="11.6640625" style="3" bestFit="1" customWidth="1"/>
    <col min="1000" max="1000" width="18.33203125" style="3" customWidth="1"/>
    <col min="1001" max="1001" width="10" style="3"/>
    <col min="1002" max="1002" width="15.6640625" style="3" customWidth="1"/>
    <col min="1003" max="1003" width="17.77734375" style="3" customWidth="1"/>
    <col min="1004" max="1007" width="10" style="3"/>
    <col min="1008" max="1008" width="10.77734375" style="3" customWidth="1"/>
    <col min="1009" max="1009" width="14.5546875" style="3" customWidth="1"/>
    <col min="1010" max="1010" width="99.33203125" style="3" bestFit="1" customWidth="1"/>
    <col min="1011" max="1011" width="5.5546875" style="3" bestFit="1" customWidth="1"/>
    <col min="1012" max="1252" width="10" style="3"/>
    <col min="1253" max="1253" width="6.77734375" style="3" customWidth="1"/>
    <col min="1254" max="1254" width="5.109375" style="3" customWidth="1"/>
    <col min="1255" max="1255" width="11.6640625" style="3" bestFit="1" customWidth="1"/>
    <col min="1256" max="1256" width="18.33203125" style="3" customWidth="1"/>
    <col min="1257" max="1257" width="10" style="3"/>
    <col min="1258" max="1258" width="15.6640625" style="3" customWidth="1"/>
    <col min="1259" max="1259" width="17.77734375" style="3" customWidth="1"/>
    <col min="1260" max="1263" width="10" style="3"/>
    <col min="1264" max="1264" width="10.77734375" style="3" customWidth="1"/>
    <col min="1265" max="1265" width="14.5546875" style="3" customWidth="1"/>
    <col min="1266" max="1266" width="99.33203125" style="3" bestFit="1" customWidth="1"/>
    <col min="1267" max="1267" width="5.5546875" style="3" bestFit="1" customWidth="1"/>
    <col min="1268" max="1508" width="10" style="3"/>
    <col min="1509" max="1509" width="6.77734375" style="3" customWidth="1"/>
    <col min="1510" max="1510" width="5.109375" style="3" customWidth="1"/>
    <col min="1511" max="1511" width="11.6640625" style="3" bestFit="1" customWidth="1"/>
    <col min="1512" max="1512" width="18.33203125" style="3" customWidth="1"/>
    <col min="1513" max="1513" width="10" style="3"/>
    <col min="1514" max="1514" width="15.6640625" style="3" customWidth="1"/>
    <col min="1515" max="1515" width="17.77734375" style="3" customWidth="1"/>
    <col min="1516" max="1519" width="10" style="3"/>
    <col min="1520" max="1520" width="10.77734375" style="3" customWidth="1"/>
    <col min="1521" max="1521" width="14.5546875" style="3" customWidth="1"/>
    <col min="1522" max="1522" width="99.33203125" style="3" bestFit="1" customWidth="1"/>
    <col min="1523" max="1523" width="5.5546875" style="3" bestFit="1" customWidth="1"/>
    <col min="1524" max="1764" width="10" style="3"/>
    <col min="1765" max="1765" width="6.77734375" style="3" customWidth="1"/>
    <col min="1766" max="1766" width="5.109375" style="3" customWidth="1"/>
    <col min="1767" max="1767" width="11.6640625" style="3" bestFit="1" customWidth="1"/>
    <col min="1768" max="1768" width="18.33203125" style="3" customWidth="1"/>
    <col min="1769" max="1769" width="10" style="3"/>
    <col min="1770" max="1770" width="15.6640625" style="3" customWidth="1"/>
    <col min="1771" max="1771" width="17.77734375" style="3" customWidth="1"/>
    <col min="1772" max="1775" width="10" style="3"/>
    <col min="1776" max="1776" width="10.77734375" style="3" customWidth="1"/>
    <col min="1777" max="1777" width="14.5546875" style="3" customWidth="1"/>
    <col min="1778" max="1778" width="99.33203125" style="3" bestFit="1" customWidth="1"/>
    <col min="1779" max="1779" width="5.5546875" style="3" bestFit="1" customWidth="1"/>
    <col min="1780" max="2020" width="10" style="3"/>
    <col min="2021" max="2021" width="6.77734375" style="3" customWidth="1"/>
    <col min="2022" max="2022" width="5.109375" style="3" customWidth="1"/>
    <col min="2023" max="2023" width="11.6640625" style="3" bestFit="1" customWidth="1"/>
    <col min="2024" max="2024" width="18.33203125" style="3" customWidth="1"/>
    <col min="2025" max="2025" width="10" style="3"/>
    <col min="2026" max="2026" width="15.6640625" style="3" customWidth="1"/>
    <col min="2027" max="2027" width="17.77734375" style="3" customWidth="1"/>
    <col min="2028" max="2031" width="10" style="3"/>
    <col min="2032" max="2032" width="10.77734375" style="3" customWidth="1"/>
    <col min="2033" max="2033" width="14.5546875" style="3" customWidth="1"/>
    <col min="2034" max="2034" width="99.33203125" style="3" bestFit="1" customWidth="1"/>
    <col min="2035" max="2035" width="5.5546875" style="3" bestFit="1" customWidth="1"/>
    <col min="2036" max="2276" width="10" style="3"/>
    <col min="2277" max="2277" width="6.77734375" style="3" customWidth="1"/>
    <col min="2278" max="2278" width="5.109375" style="3" customWidth="1"/>
    <col min="2279" max="2279" width="11.6640625" style="3" bestFit="1" customWidth="1"/>
    <col min="2280" max="2280" width="18.33203125" style="3" customWidth="1"/>
    <col min="2281" max="2281" width="10" style="3"/>
    <col min="2282" max="2282" width="15.6640625" style="3" customWidth="1"/>
    <col min="2283" max="2283" width="17.77734375" style="3" customWidth="1"/>
    <col min="2284" max="2287" width="10" style="3"/>
    <col min="2288" max="2288" width="10.77734375" style="3" customWidth="1"/>
    <col min="2289" max="2289" width="14.5546875" style="3" customWidth="1"/>
    <col min="2290" max="2290" width="99.33203125" style="3" bestFit="1" customWidth="1"/>
    <col min="2291" max="2291" width="5.5546875" style="3" bestFit="1" customWidth="1"/>
    <col min="2292" max="2532" width="10" style="3"/>
    <col min="2533" max="2533" width="6.77734375" style="3" customWidth="1"/>
    <col min="2534" max="2534" width="5.109375" style="3" customWidth="1"/>
    <col min="2535" max="2535" width="11.6640625" style="3" bestFit="1" customWidth="1"/>
    <col min="2536" max="2536" width="18.33203125" style="3" customWidth="1"/>
    <col min="2537" max="2537" width="10" style="3"/>
    <col min="2538" max="2538" width="15.6640625" style="3" customWidth="1"/>
    <col min="2539" max="2539" width="17.77734375" style="3" customWidth="1"/>
    <col min="2540" max="2543" width="10" style="3"/>
    <col min="2544" max="2544" width="10.77734375" style="3" customWidth="1"/>
    <col min="2545" max="2545" width="14.5546875" style="3" customWidth="1"/>
    <col min="2546" max="2546" width="99.33203125" style="3" bestFit="1" customWidth="1"/>
    <col min="2547" max="2547" width="5.5546875" style="3" bestFit="1" customWidth="1"/>
    <col min="2548" max="2788" width="10" style="3"/>
    <col min="2789" max="2789" width="6.77734375" style="3" customWidth="1"/>
    <col min="2790" max="2790" width="5.109375" style="3" customWidth="1"/>
    <col min="2791" max="2791" width="11.6640625" style="3" bestFit="1" customWidth="1"/>
    <col min="2792" max="2792" width="18.33203125" style="3" customWidth="1"/>
    <col min="2793" max="2793" width="10" style="3"/>
    <col min="2794" max="2794" width="15.6640625" style="3" customWidth="1"/>
    <col min="2795" max="2795" width="17.77734375" style="3" customWidth="1"/>
    <col min="2796" max="2799" width="10" style="3"/>
    <col min="2800" max="2800" width="10.77734375" style="3" customWidth="1"/>
    <col min="2801" max="2801" width="14.5546875" style="3" customWidth="1"/>
    <col min="2802" max="2802" width="99.33203125" style="3" bestFit="1" customWidth="1"/>
    <col min="2803" max="2803" width="5.5546875" style="3" bestFit="1" customWidth="1"/>
    <col min="2804" max="3044" width="10" style="3"/>
    <col min="3045" max="3045" width="6.77734375" style="3" customWidth="1"/>
    <col min="3046" max="3046" width="5.109375" style="3" customWidth="1"/>
    <col min="3047" max="3047" width="11.6640625" style="3" bestFit="1" customWidth="1"/>
    <col min="3048" max="3048" width="18.33203125" style="3" customWidth="1"/>
    <col min="3049" max="3049" width="10" style="3"/>
    <col min="3050" max="3050" width="15.6640625" style="3" customWidth="1"/>
    <col min="3051" max="3051" width="17.77734375" style="3" customWidth="1"/>
    <col min="3052" max="3055" width="10" style="3"/>
    <col min="3056" max="3056" width="10.77734375" style="3" customWidth="1"/>
    <col min="3057" max="3057" width="14.5546875" style="3" customWidth="1"/>
    <col min="3058" max="3058" width="99.33203125" style="3" bestFit="1" customWidth="1"/>
    <col min="3059" max="3059" width="5.5546875" style="3" bestFit="1" customWidth="1"/>
    <col min="3060" max="3300" width="10" style="3"/>
    <col min="3301" max="3301" width="6.77734375" style="3" customWidth="1"/>
    <col min="3302" max="3302" width="5.109375" style="3" customWidth="1"/>
    <col min="3303" max="3303" width="11.6640625" style="3" bestFit="1" customWidth="1"/>
    <col min="3304" max="3304" width="18.33203125" style="3" customWidth="1"/>
    <col min="3305" max="3305" width="10" style="3"/>
    <col min="3306" max="3306" width="15.6640625" style="3" customWidth="1"/>
    <col min="3307" max="3307" width="17.77734375" style="3" customWidth="1"/>
    <col min="3308" max="3311" width="10" style="3"/>
    <col min="3312" max="3312" width="10.77734375" style="3" customWidth="1"/>
    <col min="3313" max="3313" width="14.5546875" style="3" customWidth="1"/>
    <col min="3314" max="3314" width="99.33203125" style="3" bestFit="1" customWidth="1"/>
    <col min="3315" max="3315" width="5.5546875" style="3" bestFit="1" customWidth="1"/>
    <col min="3316" max="3556" width="10" style="3"/>
    <col min="3557" max="3557" width="6.77734375" style="3" customWidth="1"/>
    <col min="3558" max="3558" width="5.109375" style="3" customWidth="1"/>
    <col min="3559" max="3559" width="11.6640625" style="3" bestFit="1" customWidth="1"/>
    <col min="3560" max="3560" width="18.33203125" style="3" customWidth="1"/>
    <col min="3561" max="3561" width="10" style="3"/>
    <col min="3562" max="3562" width="15.6640625" style="3" customWidth="1"/>
    <col min="3563" max="3563" width="17.77734375" style="3" customWidth="1"/>
    <col min="3564" max="3567" width="10" style="3"/>
    <col min="3568" max="3568" width="10.77734375" style="3" customWidth="1"/>
    <col min="3569" max="3569" width="14.5546875" style="3" customWidth="1"/>
    <col min="3570" max="3570" width="99.33203125" style="3" bestFit="1" customWidth="1"/>
    <col min="3571" max="3571" width="5.5546875" style="3" bestFit="1" customWidth="1"/>
    <col min="3572" max="3812" width="10" style="3"/>
    <col min="3813" max="3813" width="6.77734375" style="3" customWidth="1"/>
    <col min="3814" max="3814" width="5.109375" style="3" customWidth="1"/>
    <col min="3815" max="3815" width="11.6640625" style="3" bestFit="1" customWidth="1"/>
    <col min="3816" max="3816" width="18.33203125" style="3" customWidth="1"/>
    <col min="3817" max="3817" width="10" style="3"/>
    <col min="3818" max="3818" width="15.6640625" style="3" customWidth="1"/>
    <col min="3819" max="3819" width="17.77734375" style="3" customWidth="1"/>
    <col min="3820" max="3823" width="10" style="3"/>
    <col min="3824" max="3824" width="10.77734375" style="3" customWidth="1"/>
    <col min="3825" max="3825" width="14.5546875" style="3" customWidth="1"/>
    <col min="3826" max="3826" width="99.33203125" style="3" bestFit="1" customWidth="1"/>
    <col min="3827" max="3827" width="5.5546875" style="3" bestFit="1" customWidth="1"/>
    <col min="3828" max="4068" width="10" style="3"/>
    <col min="4069" max="4069" width="6.77734375" style="3" customWidth="1"/>
    <col min="4070" max="4070" width="5.109375" style="3" customWidth="1"/>
    <col min="4071" max="4071" width="11.6640625" style="3" bestFit="1" customWidth="1"/>
    <col min="4072" max="4072" width="18.33203125" style="3" customWidth="1"/>
    <col min="4073" max="4073" width="10" style="3"/>
    <col min="4074" max="4074" width="15.6640625" style="3" customWidth="1"/>
    <col min="4075" max="4075" width="17.77734375" style="3" customWidth="1"/>
    <col min="4076" max="4079" width="10" style="3"/>
    <col min="4080" max="4080" width="10.77734375" style="3" customWidth="1"/>
    <col min="4081" max="4081" width="14.5546875" style="3" customWidth="1"/>
    <col min="4082" max="4082" width="99.33203125" style="3" bestFit="1" customWidth="1"/>
    <col min="4083" max="4083" width="5.5546875" style="3" bestFit="1" customWidth="1"/>
    <col min="4084" max="4324" width="10" style="3"/>
    <col min="4325" max="4325" width="6.77734375" style="3" customWidth="1"/>
    <col min="4326" max="4326" width="5.109375" style="3" customWidth="1"/>
    <col min="4327" max="4327" width="11.6640625" style="3" bestFit="1" customWidth="1"/>
    <col min="4328" max="4328" width="18.33203125" style="3" customWidth="1"/>
    <col min="4329" max="4329" width="10" style="3"/>
    <col min="4330" max="4330" width="15.6640625" style="3" customWidth="1"/>
    <col min="4331" max="4331" width="17.77734375" style="3" customWidth="1"/>
    <col min="4332" max="4335" width="10" style="3"/>
    <col min="4336" max="4336" width="10.77734375" style="3" customWidth="1"/>
    <col min="4337" max="4337" width="14.5546875" style="3" customWidth="1"/>
    <col min="4338" max="4338" width="99.33203125" style="3" bestFit="1" customWidth="1"/>
    <col min="4339" max="4339" width="5.5546875" style="3" bestFit="1" customWidth="1"/>
    <col min="4340" max="4580" width="10" style="3"/>
    <col min="4581" max="4581" width="6.77734375" style="3" customWidth="1"/>
    <col min="4582" max="4582" width="5.109375" style="3" customWidth="1"/>
    <col min="4583" max="4583" width="11.6640625" style="3" bestFit="1" customWidth="1"/>
    <col min="4584" max="4584" width="18.33203125" style="3" customWidth="1"/>
    <col min="4585" max="4585" width="10" style="3"/>
    <col min="4586" max="4586" width="15.6640625" style="3" customWidth="1"/>
    <col min="4587" max="4587" width="17.77734375" style="3" customWidth="1"/>
    <col min="4588" max="4591" width="10" style="3"/>
    <col min="4592" max="4592" width="10.77734375" style="3" customWidth="1"/>
    <col min="4593" max="4593" width="14.5546875" style="3" customWidth="1"/>
    <col min="4594" max="4594" width="99.33203125" style="3" bestFit="1" customWidth="1"/>
    <col min="4595" max="4595" width="5.5546875" style="3" bestFit="1" customWidth="1"/>
    <col min="4596" max="4836" width="10" style="3"/>
    <col min="4837" max="4837" width="6.77734375" style="3" customWidth="1"/>
    <col min="4838" max="4838" width="5.109375" style="3" customWidth="1"/>
    <col min="4839" max="4839" width="11.6640625" style="3" bestFit="1" customWidth="1"/>
    <col min="4840" max="4840" width="18.33203125" style="3" customWidth="1"/>
    <col min="4841" max="4841" width="10" style="3"/>
    <col min="4842" max="4842" width="15.6640625" style="3" customWidth="1"/>
    <col min="4843" max="4843" width="17.77734375" style="3" customWidth="1"/>
    <col min="4844" max="4847" width="10" style="3"/>
    <col min="4848" max="4848" width="10.77734375" style="3" customWidth="1"/>
    <col min="4849" max="4849" width="14.5546875" style="3" customWidth="1"/>
    <col min="4850" max="4850" width="99.33203125" style="3" bestFit="1" customWidth="1"/>
    <col min="4851" max="4851" width="5.5546875" style="3" bestFit="1" customWidth="1"/>
    <col min="4852" max="5092" width="10" style="3"/>
    <col min="5093" max="5093" width="6.77734375" style="3" customWidth="1"/>
    <col min="5094" max="5094" width="5.109375" style="3" customWidth="1"/>
    <col min="5095" max="5095" width="11.6640625" style="3" bestFit="1" customWidth="1"/>
    <col min="5096" max="5096" width="18.33203125" style="3" customWidth="1"/>
    <col min="5097" max="5097" width="10" style="3"/>
    <col min="5098" max="5098" width="15.6640625" style="3" customWidth="1"/>
    <col min="5099" max="5099" width="17.77734375" style="3" customWidth="1"/>
    <col min="5100" max="5103" width="10" style="3"/>
    <col min="5104" max="5104" width="10.77734375" style="3" customWidth="1"/>
    <col min="5105" max="5105" width="14.5546875" style="3" customWidth="1"/>
    <col min="5106" max="5106" width="99.33203125" style="3" bestFit="1" customWidth="1"/>
    <col min="5107" max="5107" width="5.5546875" style="3" bestFit="1" customWidth="1"/>
    <col min="5108" max="5348" width="10" style="3"/>
    <col min="5349" max="5349" width="6.77734375" style="3" customWidth="1"/>
    <col min="5350" max="5350" width="5.109375" style="3" customWidth="1"/>
    <col min="5351" max="5351" width="11.6640625" style="3" bestFit="1" customWidth="1"/>
    <col min="5352" max="5352" width="18.33203125" style="3" customWidth="1"/>
    <col min="5353" max="5353" width="10" style="3"/>
    <col min="5354" max="5354" width="15.6640625" style="3" customWidth="1"/>
    <col min="5355" max="5355" width="17.77734375" style="3" customWidth="1"/>
    <col min="5356" max="5359" width="10" style="3"/>
    <col min="5360" max="5360" width="10.77734375" style="3" customWidth="1"/>
    <col min="5361" max="5361" width="14.5546875" style="3" customWidth="1"/>
    <col min="5362" max="5362" width="99.33203125" style="3" bestFit="1" customWidth="1"/>
    <col min="5363" max="5363" width="5.5546875" style="3" bestFit="1" customWidth="1"/>
    <col min="5364" max="5604" width="10" style="3"/>
    <col min="5605" max="5605" width="6.77734375" style="3" customWidth="1"/>
    <col min="5606" max="5606" width="5.109375" style="3" customWidth="1"/>
    <col min="5607" max="5607" width="11.6640625" style="3" bestFit="1" customWidth="1"/>
    <col min="5608" max="5608" width="18.33203125" style="3" customWidth="1"/>
    <col min="5609" max="5609" width="10" style="3"/>
    <col min="5610" max="5610" width="15.6640625" style="3" customWidth="1"/>
    <col min="5611" max="5611" width="17.77734375" style="3" customWidth="1"/>
    <col min="5612" max="5615" width="10" style="3"/>
    <col min="5616" max="5616" width="10.77734375" style="3" customWidth="1"/>
    <col min="5617" max="5617" width="14.5546875" style="3" customWidth="1"/>
    <col min="5618" max="5618" width="99.33203125" style="3" bestFit="1" customWidth="1"/>
    <col min="5619" max="5619" width="5.5546875" style="3" bestFit="1" customWidth="1"/>
    <col min="5620" max="5860" width="10" style="3"/>
    <col min="5861" max="5861" width="6.77734375" style="3" customWidth="1"/>
    <col min="5862" max="5862" width="5.109375" style="3" customWidth="1"/>
    <col min="5863" max="5863" width="11.6640625" style="3" bestFit="1" customWidth="1"/>
    <col min="5864" max="5864" width="18.33203125" style="3" customWidth="1"/>
    <col min="5865" max="5865" width="10" style="3"/>
    <col min="5866" max="5866" width="15.6640625" style="3" customWidth="1"/>
    <col min="5867" max="5867" width="17.77734375" style="3" customWidth="1"/>
    <col min="5868" max="5871" width="10" style="3"/>
    <col min="5872" max="5872" width="10.77734375" style="3" customWidth="1"/>
    <col min="5873" max="5873" width="14.5546875" style="3" customWidth="1"/>
    <col min="5874" max="5874" width="99.33203125" style="3" bestFit="1" customWidth="1"/>
    <col min="5875" max="5875" width="5.5546875" style="3" bestFit="1" customWidth="1"/>
    <col min="5876" max="6116" width="10" style="3"/>
    <col min="6117" max="6117" width="6.77734375" style="3" customWidth="1"/>
    <col min="6118" max="6118" width="5.109375" style="3" customWidth="1"/>
    <col min="6119" max="6119" width="11.6640625" style="3" bestFit="1" customWidth="1"/>
    <col min="6120" max="6120" width="18.33203125" style="3" customWidth="1"/>
    <col min="6121" max="6121" width="10" style="3"/>
    <col min="6122" max="6122" width="15.6640625" style="3" customWidth="1"/>
    <col min="6123" max="6123" width="17.77734375" style="3" customWidth="1"/>
    <col min="6124" max="6127" width="10" style="3"/>
    <col min="6128" max="6128" width="10.77734375" style="3" customWidth="1"/>
    <col min="6129" max="6129" width="14.5546875" style="3" customWidth="1"/>
    <col min="6130" max="6130" width="99.33203125" style="3" bestFit="1" customWidth="1"/>
    <col min="6131" max="6131" width="5.5546875" style="3" bestFit="1" customWidth="1"/>
    <col min="6132" max="6372" width="10" style="3"/>
    <col min="6373" max="6373" width="6.77734375" style="3" customWidth="1"/>
    <col min="6374" max="6374" width="5.109375" style="3" customWidth="1"/>
    <col min="6375" max="6375" width="11.6640625" style="3" bestFit="1" customWidth="1"/>
    <col min="6376" max="6376" width="18.33203125" style="3" customWidth="1"/>
    <col min="6377" max="6377" width="10" style="3"/>
    <col min="6378" max="6378" width="15.6640625" style="3" customWidth="1"/>
    <col min="6379" max="6379" width="17.77734375" style="3" customWidth="1"/>
    <col min="6380" max="6383" width="10" style="3"/>
    <col min="6384" max="6384" width="10.77734375" style="3" customWidth="1"/>
    <col min="6385" max="6385" width="14.5546875" style="3" customWidth="1"/>
    <col min="6386" max="6386" width="99.33203125" style="3" bestFit="1" customWidth="1"/>
    <col min="6387" max="6387" width="5.5546875" style="3" bestFit="1" customWidth="1"/>
    <col min="6388" max="6628" width="10" style="3"/>
    <col min="6629" max="6629" width="6.77734375" style="3" customWidth="1"/>
    <col min="6630" max="6630" width="5.109375" style="3" customWidth="1"/>
    <col min="6631" max="6631" width="11.6640625" style="3" bestFit="1" customWidth="1"/>
    <col min="6632" max="6632" width="18.33203125" style="3" customWidth="1"/>
    <col min="6633" max="6633" width="10" style="3"/>
    <col min="6634" max="6634" width="15.6640625" style="3" customWidth="1"/>
    <col min="6635" max="6635" width="17.77734375" style="3" customWidth="1"/>
    <col min="6636" max="6639" width="10" style="3"/>
    <col min="6640" max="6640" width="10.77734375" style="3" customWidth="1"/>
    <col min="6641" max="6641" width="14.5546875" style="3" customWidth="1"/>
    <col min="6642" max="6642" width="99.33203125" style="3" bestFit="1" customWidth="1"/>
    <col min="6643" max="6643" width="5.5546875" style="3" bestFit="1" customWidth="1"/>
    <col min="6644" max="6884" width="10" style="3"/>
    <col min="6885" max="6885" width="6.77734375" style="3" customWidth="1"/>
    <col min="6886" max="6886" width="5.109375" style="3" customWidth="1"/>
    <col min="6887" max="6887" width="11.6640625" style="3" bestFit="1" customWidth="1"/>
    <col min="6888" max="6888" width="18.33203125" style="3" customWidth="1"/>
    <col min="6889" max="6889" width="10" style="3"/>
    <col min="6890" max="6890" width="15.6640625" style="3" customWidth="1"/>
    <col min="6891" max="6891" width="17.77734375" style="3" customWidth="1"/>
    <col min="6892" max="6895" width="10" style="3"/>
    <col min="6896" max="6896" width="10.77734375" style="3" customWidth="1"/>
    <col min="6897" max="6897" width="14.5546875" style="3" customWidth="1"/>
    <col min="6898" max="6898" width="99.33203125" style="3" bestFit="1" customWidth="1"/>
    <col min="6899" max="6899" width="5.5546875" style="3" bestFit="1" customWidth="1"/>
    <col min="6900" max="7140" width="10" style="3"/>
    <col min="7141" max="7141" width="6.77734375" style="3" customWidth="1"/>
    <col min="7142" max="7142" width="5.109375" style="3" customWidth="1"/>
    <col min="7143" max="7143" width="11.6640625" style="3" bestFit="1" customWidth="1"/>
    <col min="7144" max="7144" width="18.33203125" style="3" customWidth="1"/>
    <col min="7145" max="7145" width="10" style="3"/>
    <col min="7146" max="7146" width="15.6640625" style="3" customWidth="1"/>
    <col min="7147" max="7147" width="17.77734375" style="3" customWidth="1"/>
    <col min="7148" max="7151" width="10" style="3"/>
    <col min="7152" max="7152" width="10.77734375" style="3" customWidth="1"/>
    <col min="7153" max="7153" width="14.5546875" style="3" customWidth="1"/>
    <col min="7154" max="7154" width="99.33203125" style="3" bestFit="1" customWidth="1"/>
    <col min="7155" max="7155" width="5.5546875" style="3" bestFit="1" customWidth="1"/>
    <col min="7156" max="7396" width="10" style="3"/>
    <col min="7397" max="7397" width="6.77734375" style="3" customWidth="1"/>
    <col min="7398" max="7398" width="5.109375" style="3" customWidth="1"/>
    <col min="7399" max="7399" width="11.6640625" style="3" bestFit="1" customWidth="1"/>
    <col min="7400" max="7400" width="18.33203125" style="3" customWidth="1"/>
    <col min="7401" max="7401" width="10" style="3"/>
    <col min="7402" max="7402" width="15.6640625" style="3" customWidth="1"/>
    <col min="7403" max="7403" width="17.77734375" style="3" customWidth="1"/>
    <col min="7404" max="7407" width="10" style="3"/>
    <col min="7408" max="7408" width="10.77734375" style="3" customWidth="1"/>
    <col min="7409" max="7409" width="14.5546875" style="3" customWidth="1"/>
    <col min="7410" max="7410" width="99.33203125" style="3" bestFit="1" customWidth="1"/>
    <col min="7411" max="7411" width="5.5546875" style="3" bestFit="1" customWidth="1"/>
    <col min="7412" max="7652" width="10" style="3"/>
    <col min="7653" max="7653" width="6.77734375" style="3" customWidth="1"/>
    <col min="7654" max="7654" width="5.109375" style="3" customWidth="1"/>
    <col min="7655" max="7655" width="11.6640625" style="3" bestFit="1" customWidth="1"/>
    <col min="7656" max="7656" width="18.33203125" style="3" customWidth="1"/>
    <col min="7657" max="7657" width="10" style="3"/>
    <col min="7658" max="7658" width="15.6640625" style="3" customWidth="1"/>
    <col min="7659" max="7659" width="17.77734375" style="3" customWidth="1"/>
    <col min="7660" max="7663" width="10" style="3"/>
    <col min="7664" max="7664" width="10.77734375" style="3" customWidth="1"/>
    <col min="7665" max="7665" width="14.5546875" style="3" customWidth="1"/>
    <col min="7666" max="7666" width="99.33203125" style="3" bestFit="1" customWidth="1"/>
    <col min="7667" max="7667" width="5.5546875" style="3" bestFit="1" customWidth="1"/>
    <col min="7668" max="7908" width="10" style="3"/>
    <col min="7909" max="7909" width="6.77734375" style="3" customWidth="1"/>
    <col min="7910" max="7910" width="5.109375" style="3" customWidth="1"/>
    <col min="7911" max="7911" width="11.6640625" style="3" bestFit="1" customWidth="1"/>
    <col min="7912" max="7912" width="18.33203125" style="3" customWidth="1"/>
    <col min="7913" max="7913" width="10" style="3"/>
    <col min="7914" max="7914" width="15.6640625" style="3" customWidth="1"/>
    <col min="7915" max="7915" width="17.77734375" style="3" customWidth="1"/>
    <col min="7916" max="7919" width="10" style="3"/>
    <col min="7920" max="7920" width="10.77734375" style="3" customWidth="1"/>
    <col min="7921" max="7921" width="14.5546875" style="3" customWidth="1"/>
    <col min="7922" max="7922" width="99.33203125" style="3" bestFit="1" customWidth="1"/>
    <col min="7923" max="7923" width="5.5546875" style="3" bestFit="1" customWidth="1"/>
    <col min="7924" max="8164" width="10" style="3"/>
    <col min="8165" max="8165" width="6.77734375" style="3" customWidth="1"/>
    <col min="8166" max="8166" width="5.109375" style="3" customWidth="1"/>
    <col min="8167" max="8167" width="11.6640625" style="3" bestFit="1" customWidth="1"/>
    <col min="8168" max="8168" width="18.33203125" style="3" customWidth="1"/>
    <col min="8169" max="8169" width="10" style="3"/>
    <col min="8170" max="8170" width="15.6640625" style="3" customWidth="1"/>
    <col min="8171" max="8171" width="17.77734375" style="3" customWidth="1"/>
    <col min="8172" max="8175" width="10" style="3"/>
    <col min="8176" max="8176" width="10.77734375" style="3" customWidth="1"/>
    <col min="8177" max="8177" width="14.5546875" style="3" customWidth="1"/>
    <col min="8178" max="8178" width="99.33203125" style="3" bestFit="1" customWidth="1"/>
    <col min="8179" max="8179" width="5.5546875" style="3" bestFit="1" customWidth="1"/>
    <col min="8180" max="8420" width="10" style="3"/>
    <col min="8421" max="8421" width="6.77734375" style="3" customWidth="1"/>
    <col min="8422" max="8422" width="5.109375" style="3" customWidth="1"/>
    <col min="8423" max="8423" width="11.6640625" style="3" bestFit="1" customWidth="1"/>
    <col min="8424" max="8424" width="18.33203125" style="3" customWidth="1"/>
    <col min="8425" max="8425" width="10" style="3"/>
    <col min="8426" max="8426" width="15.6640625" style="3" customWidth="1"/>
    <col min="8427" max="8427" width="17.77734375" style="3" customWidth="1"/>
    <col min="8428" max="8431" width="10" style="3"/>
    <col min="8432" max="8432" width="10.77734375" style="3" customWidth="1"/>
    <col min="8433" max="8433" width="14.5546875" style="3" customWidth="1"/>
    <col min="8434" max="8434" width="99.33203125" style="3" bestFit="1" customWidth="1"/>
    <col min="8435" max="8435" width="5.5546875" style="3" bestFit="1" customWidth="1"/>
    <col min="8436" max="8676" width="10" style="3"/>
    <col min="8677" max="8677" width="6.77734375" style="3" customWidth="1"/>
    <col min="8678" max="8678" width="5.109375" style="3" customWidth="1"/>
    <col min="8679" max="8679" width="11.6640625" style="3" bestFit="1" customWidth="1"/>
    <col min="8680" max="8680" width="18.33203125" style="3" customWidth="1"/>
    <col min="8681" max="8681" width="10" style="3"/>
    <col min="8682" max="8682" width="15.6640625" style="3" customWidth="1"/>
    <col min="8683" max="8683" width="17.77734375" style="3" customWidth="1"/>
    <col min="8684" max="8687" width="10" style="3"/>
    <col min="8688" max="8688" width="10.77734375" style="3" customWidth="1"/>
    <col min="8689" max="8689" width="14.5546875" style="3" customWidth="1"/>
    <col min="8690" max="8690" width="99.33203125" style="3" bestFit="1" customWidth="1"/>
    <col min="8691" max="8691" width="5.5546875" style="3" bestFit="1" customWidth="1"/>
    <col min="8692" max="8932" width="10" style="3"/>
    <col min="8933" max="8933" width="6.77734375" style="3" customWidth="1"/>
    <col min="8934" max="8934" width="5.109375" style="3" customWidth="1"/>
    <col min="8935" max="8935" width="11.6640625" style="3" bestFit="1" customWidth="1"/>
    <col min="8936" max="8936" width="18.33203125" style="3" customWidth="1"/>
    <col min="8937" max="8937" width="10" style="3"/>
    <col min="8938" max="8938" width="15.6640625" style="3" customWidth="1"/>
    <col min="8939" max="8939" width="17.77734375" style="3" customWidth="1"/>
    <col min="8940" max="8943" width="10" style="3"/>
    <col min="8944" max="8944" width="10.77734375" style="3" customWidth="1"/>
    <col min="8945" max="8945" width="14.5546875" style="3" customWidth="1"/>
    <col min="8946" max="8946" width="99.33203125" style="3" bestFit="1" customWidth="1"/>
    <col min="8947" max="8947" width="5.5546875" style="3" bestFit="1" customWidth="1"/>
    <col min="8948" max="9188" width="10" style="3"/>
    <col min="9189" max="9189" width="6.77734375" style="3" customWidth="1"/>
    <col min="9190" max="9190" width="5.109375" style="3" customWidth="1"/>
    <col min="9191" max="9191" width="11.6640625" style="3" bestFit="1" customWidth="1"/>
    <col min="9192" max="9192" width="18.33203125" style="3" customWidth="1"/>
    <col min="9193" max="9193" width="10" style="3"/>
    <col min="9194" max="9194" width="15.6640625" style="3" customWidth="1"/>
    <col min="9195" max="9195" width="17.77734375" style="3" customWidth="1"/>
    <col min="9196" max="9199" width="10" style="3"/>
    <col min="9200" max="9200" width="10.77734375" style="3" customWidth="1"/>
    <col min="9201" max="9201" width="14.5546875" style="3" customWidth="1"/>
    <col min="9202" max="9202" width="99.33203125" style="3" bestFit="1" customWidth="1"/>
    <col min="9203" max="9203" width="5.5546875" style="3" bestFit="1" customWidth="1"/>
    <col min="9204" max="9444" width="10" style="3"/>
    <col min="9445" max="9445" width="6.77734375" style="3" customWidth="1"/>
    <col min="9446" max="9446" width="5.109375" style="3" customWidth="1"/>
    <col min="9447" max="9447" width="11.6640625" style="3" bestFit="1" customWidth="1"/>
    <col min="9448" max="9448" width="18.33203125" style="3" customWidth="1"/>
    <col min="9449" max="9449" width="10" style="3"/>
    <col min="9450" max="9450" width="15.6640625" style="3" customWidth="1"/>
    <col min="9451" max="9451" width="17.77734375" style="3" customWidth="1"/>
    <col min="9452" max="9455" width="10" style="3"/>
    <col min="9456" max="9456" width="10.77734375" style="3" customWidth="1"/>
    <col min="9457" max="9457" width="14.5546875" style="3" customWidth="1"/>
    <col min="9458" max="9458" width="99.33203125" style="3" bestFit="1" customWidth="1"/>
    <col min="9459" max="9459" width="5.5546875" style="3" bestFit="1" customWidth="1"/>
    <col min="9460" max="9700" width="10" style="3"/>
    <col min="9701" max="9701" width="6.77734375" style="3" customWidth="1"/>
    <col min="9702" max="9702" width="5.109375" style="3" customWidth="1"/>
    <col min="9703" max="9703" width="11.6640625" style="3" bestFit="1" customWidth="1"/>
    <col min="9704" max="9704" width="18.33203125" style="3" customWidth="1"/>
    <col min="9705" max="9705" width="10" style="3"/>
    <col min="9706" max="9706" width="15.6640625" style="3" customWidth="1"/>
    <col min="9707" max="9707" width="17.77734375" style="3" customWidth="1"/>
    <col min="9708" max="9711" width="10" style="3"/>
    <col min="9712" max="9712" width="10.77734375" style="3" customWidth="1"/>
    <col min="9713" max="9713" width="14.5546875" style="3" customWidth="1"/>
    <col min="9714" max="9714" width="99.33203125" style="3" bestFit="1" customWidth="1"/>
    <col min="9715" max="9715" width="5.5546875" style="3" bestFit="1" customWidth="1"/>
    <col min="9716" max="9956" width="10" style="3"/>
    <col min="9957" max="9957" width="6.77734375" style="3" customWidth="1"/>
    <col min="9958" max="9958" width="5.109375" style="3" customWidth="1"/>
    <col min="9959" max="9959" width="11.6640625" style="3" bestFit="1" customWidth="1"/>
    <col min="9960" max="9960" width="18.33203125" style="3" customWidth="1"/>
    <col min="9961" max="9961" width="10" style="3"/>
    <col min="9962" max="9962" width="15.6640625" style="3" customWidth="1"/>
    <col min="9963" max="9963" width="17.77734375" style="3" customWidth="1"/>
    <col min="9964" max="9967" width="10" style="3"/>
    <col min="9968" max="9968" width="10.77734375" style="3" customWidth="1"/>
    <col min="9969" max="9969" width="14.5546875" style="3" customWidth="1"/>
    <col min="9970" max="9970" width="99.33203125" style="3" bestFit="1" customWidth="1"/>
    <col min="9971" max="9971" width="5.5546875" style="3" bestFit="1" customWidth="1"/>
    <col min="9972" max="10212" width="10" style="3"/>
    <col min="10213" max="10213" width="6.77734375" style="3" customWidth="1"/>
    <col min="10214" max="10214" width="5.109375" style="3" customWidth="1"/>
    <col min="10215" max="10215" width="11.6640625" style="3" bestFit="1" customWidth="1"/>
    <col min="10216" max="10216" width="18.33203125" style="3" customWidth="1"/>
    <col min="10217" max="10217" width="10" style="3"/>
    <col min="10218" max="10218" width="15.6640625" style="3" customWidth="1"/>
    <col min="10219" max="10219" width="17.77734375" style="3" customWidth="1"/>
    <col min="10220" max="10223" width="10" style="3"/>
    <col min="10224" max="10224" width="10.77734375" style="3" customWidth="1"/>
    <col min="10225" max="10225" width="14.5546875" style="3" customWidth="1"/>
    <col min="10226" max="10226" width="99.33203125" style="3" bestFit="1" customWidth="1"/>
    <col min="10227" max="10227" width="5.5546875" style="3" bestFit="1" customWidth="1"/>
    <col min="10228" max="10468" width="10" style="3"/>
    <col min="10469" max="10469" width="6.77734375" style="3" customWidth="1"/>
    <col min="10470" max="10470" width="5.109375" style="3" customWidth="1"/>
    <col min="10471" max="10471" width="11.6640625" style="3" bestFit="1" customWidth="1"/>
    <col min="10472" max="10472" width="18.33203125" style="3" customWidth="1"/>
    <col min="10473" max="10473" width="10" style="3"/>
    <col min="10474" max="10474" width="15.6640625" style="3" customWidth="1"/>
    <col min="10475" max="10475" width="17.77734375" style="3" customWidth="1"/>
    <col min="10476" max="10479" width="10" style="3"/>
    <col min="10480" max="10480" width="10.77734375" style="3" customWidth="1"/>
    <col min="10481" max="10481" width="14.5546875" style="3" customWidth="1"/>
    <col min="10482" max="10482" width="99.33203125" style="3" bestFit="1" customWidth="1"/>
    <col min="10483" max="10483" width="5.5546875" style="3" bestFit="1" customWidth="1"/>
    <col min="10484" max="10724" width="10" style="3"/>
    <col min="10725" max="10725" width="6.77734375" style="3" customWidth="1"/>
    <col min="10726" max="10726" width="5.109375" style="3" customWidth="1"/>
    <col min="10727" max="10727" width="11.6640625" style="3" bestFit="1" customWidth="1"/>
    <col min="10728" max="10728" width="18.33203125" style="3" customWidth="1"/>
    <col min="10729" max="10729" width="10" style="3"/>
    <col min="10730" max="10730" width="15.6640625" style="3" customWidth="1"/>
    <col min="10731" max="10731" width="17.77734375" style="3" customWidth="1"/>
    <col min="10732" max="10735" width="10" style="3"/>
    <col min="10736" max="10736" width="10.77734375" style="3" customWidth="1"/>
    <col min="10737" max="10737" width="14.5546875" style="3" customWidth="1"/>
    <col min="10738" max="10738" width="99.33203125" style="3" bestFit="1" customWidth="1"/>
    <col min="10739" max="10739" width="5.5546875" style="3" bestFit="1" customWidth="1"/>
    <col min="10740" max="10980" width="10" style="3"/>
    <col min="10981" max="10981" width="6.77734375" style="3" customWidth="1"/>
    <col min="10982" max="10982" width="5.109375" style="3" customWidth="1"/>
    <col min="10983" max="10983" width="11.6640625" style="3" bestFit="1" customWidth="1"/>
    <col min="10984" max="10984" width="18.33203125" style="3" customWidth="1"/>
    <col min="10985" max="10985" width="10" style="3"/>
    <col min="10986" max="10986" width="15.6640625" style="3" customWidth="1"/>
    <col min="10987" max="10987" width="17.77734375" style="3" customWidth="1"/>
    <col min="10988" max="10991" width="10" style="3"/>
    <col min="10992" max="10992" width="10.77734375" style="3" customWidth="1"/>
    <col min="10993" max="10993" width="14.5546875" style="3" customWidth="1"/>
    <col min="10994" max="10994" width="99.33203125" style="3" bestFit="1" customWidth="1"/>
    <col min="10995" max="10995" width="5.5546875" style="3" bestFit="1" customWidth="1"/>
    <col min="10996" max="11236" width="10" style="3"/>
    <col min="11237" max="11237" width="6.77734375" style="3" customWidth="1"/>
    <col min="11238" max="11238" width="5.109375" style="3" customWidth="1"/>
    <col min="11239" max="11239" width="11.6640625" style="3" bestFit="1" customWidth="1"/>
    <col min="11240" max="11240" width="18.33203125" style="3" customWidth="1"/>
    <col min="11241" max="11241" width="10" style="3"/>
    <col min="11242" max="11242" width="15.6640625" style="3" customWidth="1"/>
    <col min="11243" max="11243" width="17.77734375" style="3" customWidth="1"/>
    <col min="11244" max="11247" width="10" style="3"/>
    <col min="11248" max="11248" width="10.77734375" style="3" customWidth="1"/>
    <col min="11249" max="11249" width="14.5546875" style="3" customWidth="1"/>
    <col min="11250" max="11250" width="99.33203125" style="3" bestFit="1" customWidth="1"/>
    <col min="11251" max="11251" width="5.5546875" style="3" bestFit="1" customWidth="1"/>
    <col min="11252" max="11492" width="10" style="3"/>
    <col min="11493" max="11493" width="6.77734375" style="3" customWidth="1"/>
    <col min="11494" max="11494" width="5.109375" style="3" customWidth="1"/>
    <col min="11495" max="11495" width="11.6640625" style="3" bestFit="1" customWidth="1"/>
    <col min="11496" max="11496" width="18.33203125" style="3" customWidth="1"/>
    <col min="11497" max="11497" width="10" style="3"/>
    <col min="11498" max="11498" width="15.6640625" style="3" customWidth="1"/>
    <col min="11499" max="11499" width="17.77734375" style="3" customWidth="1"/>
    <col min="11500" max="11503" width="10" style="3"/>
    <col min="11504" max="11504" width="10.77734375" style="3" customWidth="1"/>
    <col min="11505" max="11505" width="14.5546875" style="3" customWidth="1"/>
    <col min="11506" max="11506" width="99.33203125" style="3" bestFit="1" customWidth="1"/>
    <col min="11507" max="11507" width="5.5546875" style="3" bestFit="1" customWidth="1"/>
    <col min="11508" max="11748" width="10" style="3"/>
    <col min="11749" max="11749" width="6.77734375" style="3" customWidth="1"/>
    <col min="11750" max="11750" width="5.109375" style="3" customWidth="1"/>
    <col min="11751" max="11751" width="11.6640625" style="3" bestFit="1" customWidth="1"/>
    <col min="11752" max="11752" width="18.33203125" style="3" customWidth="1"/>
    <col min="11753" max="11753" width="10" style="3"/>
    <col min="11754" max="11754" width="15.6640625" style="3" customWidth="1"/>
    <col min="11755" max="11755" width="17.77734375" style="3" customWidth="1"/>
    <col min="11756" max="11759" width="10" style="3"/>
    <col min="11760" max="11760" width="10.77734375" style="3" customWidth="1"/>
    <col min="11761" max="11761" width="14.5546875" style="3" customWidth="1"/>
    <col min="11762" max="11762" width="99.33203125" style="3" bestFit="1" customWidth="1"/>
    <col min="11763" max="11763" width="5.5546875" style="3" bestFit="1" customWidth="1"/>
    <col min="11764" max="12004" width="10" style="3"/>
    <col min="12005" max="12005" width="6.77734375" style="3" customWidth="1"/>
    <col min="12006" max="12006" width="5.109375" style="3" customWidth="1"/>
    <col min="12007" max="12007" width="11.6640625" style="3" bestFit="1" customWidth="1"/>
    <col min="12008" max="12008" width="18.33203125" style="3" customWidth="1"/>
    <col min="12009" max="12009" width="10" style="3"/>
    <col min="12010" max="12010" width="15.6640625" style="3" customWidth="1"/>
    <col min="12011" max="12011" width="17.77734375" style="3" customWidth="1"/>
    <col min="12012" max="12015" width="10" style="3"/>
    <col min="12016" max="12016" width="10.77734375" style="3" customWidth="1"/>
    <col min="12017" max="12017" width="14.5546875" style="3" customWidth="1"/>
    <col min="12018" max="12018" width="99.33203125" style="3" bestFit="1" customWidth="1"/>
    <col min="12019" max="12019" width="5.5546875" style="3" bestFit="1" customWidth="1"/>
    <col min="12020" max="12260" width="10" style="3"/>
    <col min="12261" max="12261" width="6.77734375" style="3" customWidth="1"/>
    <col min="12262" max="12262" width="5.109375" style="3" customWidth="1"/>
    <col min="12263" max="12263" width="11.6640625" style="3" bestFit="1" customWidth="1"/>
    <col min="12264" max="12264" width="18.33203125" style="3" customWidth="1"/>
    <col min="12265" max="12265" width="10" style="3"/>
    <col min="12266" max="12266" width="15.6640625" style="3" customWidth="1"/>
    <col min="12267" max="12267" width="17.77734375" style="3" customWidth="1"/>
    <col min="12268" max="12271" width="10" style="3"/>
    <col min="12272" max="12272" width="10.77734375" style="3" customWidth="1"/>
    <col min="12273" max="12273" width="14.5546875" style="3" customWidth="1"/>
    <col min="12274" max="12274" width="99.33203125" style="3" bestFit="1" customWidth="1"/>
    <col min="12275" max="12275" width="5.5546875" style="3" bestFit="1" customWidth="1"/>
    <col min="12276" max="12516" width="10" style="3"/>
    <col min="12517" max="12517" width="6.77734375" style="3" customWidth="1"/>
    <col min="12518" max="12518" width="5.109375" style="3" customWidth="1"/>
    <col min="12519" max="12519" width="11.6640625" style="3" bestFit="1" customWidth="1"/>
    <col min="12520" max="12520" width="18.33203125" style="3" customWidth="1"/>
    <col min="12521" max="12521" width="10" style="3"/>
    <col min="12522" max="12522" width="15.6640625" style="3" customWidth="1"/>
    <col min="12523" max="12523" width="17.77734375" style="3" customWidth="1"/>
    <col min="12524" max="12527" width="10" style="3"/>
    <col min="12528" max="12528" width="10.77734375" style="3" customWidth="1"/>
    <col min="12529" max="12529" width="14.5546875" style="3" customWidth="1"/>
    <col min="12530" max="12530" width="99.33203125" style="3" bestFit="1" customWidth="1"/>
    <col min="12531" max="12531" width="5.5546875" style="3" bestFit="1" customWidth="1"/>
    <col min="12532" max="12772" width="10" style="3"/>
    <col min="12773" max="12773" width="6.77734375" style="3" customWidth="1"/>
    <col min="12774" max="12774" width="5.109375" style="3" customWidth="1"/>
    <col min="12775" max="12775" width="11.6640625" style="3" bestFit="1" customWidth="1"/>
    <col min="12776" max="12776" width="18.33203125" style="3" customWidth="1"/>
    <col min="12777" max="12777" width="10" style="3"/>
    <col min="12778" max="12778" width="15.6640625" style="3" customWidth="1"/>
    <col min="12779" max="12779" width="17.77734375" style="3" customWidth="1"/>
    <col min="12780" max="12783" width="10" style="3"/>
    <col min="12784" max="12784" width="10.77734375" style="3" customWidth="1"/>
    <col min="12785" max="12785" width="14.5546875" style="3" customWidth="1"/>
    <col min="12786" max="12786" width="99.33203125" style="3" bestFit="1" customWidth="1"/>
    <col min="12787" max="12787" width="5.5546875" style="3" bestFit="1" customWidth="1"/>
    <col min="12788" max="13028" width="10" style="3"/>
    <col min="13029" max="13029" width="6.77734375" style="3" customWidth="1"/>
    <col min="13030" max="13030" width="5.109375" style="3" customWidth="1"/>
    <col min="13031" max="13031" width="11.6640625" style="3" bestFit="1" customWidth="1"/>
    <col min="13032" max="13032" width="18.33203125" style="3" customWidth="1"/>
    <col min="13033" max="13033" width="10" style="3"/>
    <col min="13034" max="13034" width="15.6640625" style="3" customWidth="1"/>
    <col min="13035" max="13035" width="17.77734375" style="3" customWidth="1"/>
    <col min="13036" max="13039" width="10" style="3"/>
    <col min="13040" max="13040" width="10.77734375" style="3" customWidth="1"/>
    <col min="13041" max="13041" width="14.5546875" style="3" customWidth="1"/>
    <col min="13042" max="13042" width="99.33203125" style="3" bestFit="1" customWidth="1"/>
    <col min="13043" max="13043" width="5.5546875" style="3" bestFit="1" customWidth="1"/>
    <col min="13044" max="13284" width="10" style="3"/>
    <col min="13285" max="13285" width="6.77734375" style="3" customWidth="1"/>
    <col min="13286" max="13286" width="5.109375" style="3" customWidth="1"/>
    <col min="13287" max="13287" width="11.6640625" style="3" bestFit="1" customWidth="1"/>
    <col min="13288" max="13288" width="18.33203125" style="3" customWidth="1"/>
    <col min="13289" max="13289" width="10" style="3"/>
    <col min="13290" max="13290" width="15.6640625" style="3" customWidth="1"/>
    <col min="13291" max="13291" width="17.77734375" style="3" customWidth="1"/>
    <col min="13292" max="13295" width="10" style="3"/>
    <col min="13296" max="13296" width="10.77734375" style="3" customWidth="1"/>
    <col min="13297" max="13297" width="14.5546875" style="3" customWidth="1"/>
    <col min="13298" max="13298" width="99.33203125" style="3" bestFit="1" customWidth="1"/>
    <col min="13299" max="13299" width="5.5546875" style="3" bestFit="1" customWidth="1"/>
    <col min="13300" max="13540" width="10" style="3"/>
    <col min="13541" max="13541" width="6.77734375" style="3" customWidth="1"/>
    <col min="13542" max="13542" width="5.109375" style="3" customWidth="1"/>
    <col min="13543" max="13543" width="11.6640625" style="3" bestFit="1" customWidth="1"/>
    <col min="13544" max="13544" width="18.33203125" style="3" customWidth="1"/>
    <col min="13545" max="13545" width="10" style="3"/>
    <col min="13546" max="13546" width="15.6640625" style="3" customWidth="1"/>
    <col min="13547" max="13547" width="17.77734375" style="3" customWidth="1"/>
    <col min="13548" max="13551" width="10" style="3"/>
    <col min="13552" max="13552" width="10.77734375" style="3" customWidth="1"/>
    <col min="13553" max="13553" width="14.5546875" style="3" customWidth="1"/>
    <col min="13554" max="13554" width="99.33203125" style="3" bestFit="1" customWidth="1"/>
    <col min="13555" max="13555" width="5.5546875" style="3" bestFit="1" customWidth="1"/>
    <col min="13556" max="13796" width="10" style="3"/>
    <col min="13797" max="13797" width="6.77734375" style="3" customWidth="1"/>
    <col min="13798" max="13798" width="5.109375" style="3" customWidth="1"/>
    <col min="13799" max="13799" width="11.6640625" style="3" bestFit="1" customWidth="1"/>
    <col min="13800" max="13800" width="18.33203125" style="3" customWidth="1"/>
    <col min="13801" max="13801" width="10" style="3"/>
    <col min="13802" max="13802" width="15.6640625" style="3" customWidth="1"/>
    <col min="13803" max="13803" width="17.77734375" style="3" customWidth="1"/>
    <col min="13804" max="13807" width="10" style="3"/>
    <col min="13808" max="13808" width="10.77734375" style="3" customWidth="1"/>
    <col min="13809" max="13809" width="14.5546875" style="3" customWidth="1"/>
    <col min="13810" max="13810" width="99.33203125" style="3" bestFit="1" customWidth="1"/>
    <col min="13811" max="13811" width="5.5546875" style="3" bestFit="1" customWidth="1"/>
    <col min="13812" max="14052" width="10" style="3"/>
    <col min="14053" max="14053" width="6.77734375" style="3" customWidth="1"/>
    <col min="14054" max="14054" width="5.109375" style="3" customWidth="1"/>
    <col min="14055" max="14055" width="11.6640625" style="3" bestFit="1" customWidth="1"/>
    <col min="14056" max="14056" width="18.33203125" style="3" customWidth="1"/>
    <col min="14057" max="14057" width="10" style="3"/>
    <col min="14058" max="14058" width="15.6640625" style="3" customWidth="1"/>
    <col min="14059" max="14059" width="17.77734375" style="3" customWidth="1"/>
    <col min="14060" max="14063" width="10" style="3"/>
    <col min="14064" max="14064" width="10.77734375" style="3" customWidth="1"/>
    <col min="14065" max="14065" width="14.5546875" style="3" customWidth="1"/>
    <col min="14066" max="14066" width="99.33203125" style="3" bestFit="1" customWidth="1"/>
    <col min="14067" max="14067" width="5.5546875" style="3" bestFit="1" customWidth="1"/>
    <col min="14068" max="14308" width="10" style="3"/>
    <col min="14309" max="14309" width="6.77734375" style="3" customWidth="1"/>
    <col min="14310" max="14310" width="5.109375" style="3" customWidth="1"/>
    <col min="14311" max="14311" width="11.6640625" style="3" bestFit="1" customWidth="1"/>
    <col min="14312" max="14312" width="18.33203125" style="3" customWidth="1"/>
    <col min="14313" max="14313" width="10" style="3"/>
    <col min="14314" max="14314" width="15.6640625" style="3" customWidth="1"/>
    <col min="14315" max="14315" width="17.77734375" style="3" customWidth="1"/>
    <col min="14316" max="14319" width="10" style="3"/>
    <col min="14320" max="14320" width="10.77734375" style="3" customWidth="1"/>
    <col min="14321" max="14321" width="14.5546875" style="3" customWidth="1"/>
    <col min="14322" max="14322" width="99.33203125" style="3" bestFit="1" customWidth="1"/>
    <col min="14323" max="14323" width="5.5546875" style="3" bestFit="1" customWidth="1"/>
    <col min="14324" max="14564" width="10" style="3"/>
    <col min="14565" max="14565" width="6.77734375" style="3" customWidth="1"/>
    <col min="14566" max="14566" width="5.109375" style="3" customWidth="1"/>
    <col min="14567" max="14567" width="11.6640625" style="3" bestFit="1" customWidth="1"/>
    <col min="14568" max="14568" width="18.33203125" style="3" customWidth="1"/>
    <col min="14569" max="14569" width="10" style="3"/>
    <col min="14570" max="14570" width="15.6640625" style="3" customWidth="1"/>
    <col min="14571" max="14571" width="17.77734375" style="3" customWidth="1"/>
    <col min="14572" max="14575" width="10" style="3"/>
    <col min="14576" max="14576" width="10.77734375" style="3" customWidth="1"/>
    <col min="14577" max="14577" width="14.5546875" style="3" customWidth="1"/>
    <col min="14578" max="14578" width="99.33203125" style="3" bestFit="1" customWidth="1"/>
    <col min="14579" max="14579" width="5.5546875" style="3" bestFit="1" customWidth="1"/>
    <col min="14580" max="14820" width="10" style="3"/>
    <col min="14821" max="14821" width="6.77734375" style="3" customWidth="1"/>
    <col min="14822" max="14822" width="5.109375" style="3" customWidth="1"/>
    <col min="14823" max="14823" width="11.6640625" style="3" bestFit="1" customWidth="1"/>
    <col min="14824" max="14824" width="18.33203125" style="3" customWidth="1"/>
    <col min="14825" max="14825" width="10" style="3"/>
    <col min="14826" max="14826" width="15.6640625" style="3" customWidth="1"/>
    <col min="14827" max="14827" width="17.77734375" style="3" customWidth="1"/>
    <col min="14828" max="14831" width="10" style="3"/>
    <col min="14832" max="14832" width="10.77734375" style="3" customWidth="1"/>
    <col min="14833" max="14833" width="14.5546875" style="3" customWidth="1"/>
    <col min="14834" max="14834" width="99.33203125" style="3" bestFit="1" customWidth="1"/>
    <col min="14835" max="14835" width="5.5546875" style="3" bestFit="1" customWidth="1"/>
    <col min="14836" max="15076" width="10" style="3"/>
    <col min="15077" max="15077" width="6.77734375" style="3" customWidth="1"/>
    <col min="15078" max="15078" width="5.109375" style="3" customWidth="1"/>
    <col min="15079" max="15079" width="11.6640625" style="3" bestFit="1" customWidth="1"/>
    <col min="15080" max="15080" width="18.33203125" style="3" customWidth="1"/>
    <col min="15081" max="15081" width="10" style="3"/>
    <col min="15082" max="15082" width="15.6640625" style="3" customWidth="1"/>
    <col min="15083" max="15083" width="17.77734375" style="3" customWidth="1"/>
    <col min="15084" max="15087" width="10" style="3"/>
    <col min="15088" max="15088" width="10.77734375" style="3" customWidth="1"/>
    <col min="15089" max="15089" width="14.5546875" style="3" customWidth="1"/>
    <col min="15090" max="15090" width="99.33203125" style="3" bestFit="1" customWidth="1"/>
    <col min="15091" max="15091" width="5.5546875" style="3" bestFit="1" customWidth="1"/>
    <col min="15092" max="15332" width="10" style="3"/>
    <col min="15333" max="15333" width="6.77734375" style="3" customWidth="1"/>
    <col min="15334" max="15334" width="5.109375" style="3" customWidth="1"/>
    <col min="15335" max="15335" width="11.6640625" style="3" bestFit="1" customWidth="1"/>
    <col min="15336" max="15336" width="18.33203125" style="3" customWidth="1"/>
    <col min="15337" max="15337" width="10" style="3"/>
    <col min="15338" max="15338" width="15.6640625" style="3" customWidth="1"/>
    <col min="15339" max="15339" width="17.77734375" style="3" customWidth="1"/>
    <col min="15340" max="15343" width="10" style="3"/>
    <col min="15344" max="15344" width="10.77734375" style="3" customWidth="1"/>
    <col min="15345" max="15345" width="14.5546875" style="3" customWidth="1"/>
    <col min="15346" max="15346" width="99.33203125" style="3" bestFit="1" customWidth="1"/>
    <col min="15347" max="15347" width="5.5546875" style="3" bestFit="1" customWidth="1"/>
    <col min="15348" max="15588" width="10" style="3"/>
    <col min="15589" max="15589" width="6.77734375" style="3" customWidth="1"/>
    <col min="15590" max="15590" width="5.109375" style="3" customWidth="1"/>
    <col min="15591" max="15591" width="11.6640625" style="3" bestFit="1" customWidth="1"/>
    <col min="15592" max="15592" width="18.33203125" style="3" customWidth="1"/>
    <col min="15593" max="15593" width="10" style="3"/>
    <col min="15594" max="15594" width="15.6640625" style="3" customWidth="1"/>
    <col min="15595" max="15595" width="17.77734375" style="3" customWidth="1"/>
    <col min="15596" max="15599" width="10" style="3"/>
    <col min="15600" max="15600" width="10.77734375" style="3" customWidth="1"/>
    <col min="15601" max="15601" width="14.5546875" style="3" customWidth="1"/>
    <col min="15602" max="15602" width="99.33203125" style="3" bestFit="1" customWidth="1"/>
    <col min="15603" max="15603" width="5.5546875" style="3" bestFit="1" customWidth="1"/>
    <col min="15604" max="15844" width="10" style="3"/>
    <col min="15845" max="15845" width="6.77734375" style="3" customWidth="1"/>
    <col min="15846" max="15846" width="5.109375" style="3" customWidth="1"/>
    <col min="15847" max="15847" width="11.6640625" style="3" bestFit="1" customWidth="1"/>
    <col min="15848" max="15848" width="18.33203125" style="3" customWidth="1"/>
    <col min="15849" max="15849" width="10" style="3"/>
    <col min="15850" max="15850" width="15.6640625" style="3" customWidth="1"/>
    <col min="15851" max="15851" width="17.77734375" style="3" customWidth="1"/>
    <col min="15852" max="15855" width="10" style="3"/>
    <col min="15856" max="15856" width="10.77734375" style="3" customWidth="1"/>
    <col min="15857" max="15857" width="14.5546875" style="3" customWidth="1"/>
    <col min="15858" max="15858" width="99.33203125" style="3" bestFit="1" customWidth="1"/>
    <col min="15859" max="15859" width="5.5546875" style="3" bestFit="1" customWidth="1"/>
    <col min="15860" max="16100" width="10" style="3"/>
    <col min="16101" max="16101" width="6.77734375" style="3" customWidth="1"/>
    <col min="16102" max="16102" width="5.109375" style="3" customWidth="1"/>
    <col min="16103" max="16103" width="11.6640625" style="3" bestFit="1" customWidth="1"/>
    <col min="16104" max="16104" width="18.33203125" style="3" customWidth="1"/>
    <col min="16105" max="16105" width="10" style="3"/>
    <col min="16106" max="16106" width="15.6640625" style="3" customWidth="1"/>
    <col min="16107" max="16107" width="17.77734375" style="3" customWidth="1"/>
    <col min="16108" max="16111" width="10" style="3"/>
    <col min="16112" max="16112" width="10.77734375" style="3" customWidth="1"/>
    <col min="16113" max="16113" width="14.5546875" style="3" customWidth="1"/>
    <col min="16114" max="16114" width="99.33203125" style="3" bestFit="1" customWidth="1"/>
    <col min="16115" max="16115" width="5.5546875" style="3" bestFit="1" customWidth="1"/>
    <col min="16116" max="16384" width="10" style="3"/>
  </cols>
  <sheetData>
    <row r="1" spans="1:15" s="2" customFormat="1" ht="16.5" customHeight="1">
      <c r="A1" s="86" t="s">
        <v>37</v>
      </c>
      <c r="B1" s="86"/>
      <c r="C1" s="86"/>
      <c r="D1" s="1"/>
      <c r="E1" s="1"/>
      <c r="F1" s="1"/>
      <c r="G1" s="1"/>
      <c r="H1" s="1"/>
      <c r="I1" s="1"/>
      <c r="J1" s="1"/>
      <c r="K1" s="1"/>
      <c r="L1" s="1"/>
    </row>
    <row r="2" spans="1:15" ht="21" customHeight="1">
      <c r="A2" s="87" t="s">
        <v>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N2" s="4"/>
      <c r="O2" s="4"/>
    </row>
    <row r="3" spans="1:15" ht="23.1" customHeight="1" thickBot="1">
      <c r="A3" s="88" t="s">
        <v>30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N3" s="4"/>
      <c r="O3" s="4"/>
    </row>
    <row r="4" spans="1:15" s="4" customFormat="1" ht="15.6" customHeight="1" thickBot="1">
      <c r="A4" s="89" t="s">
        <v>1</v>
      </c>
      <c r="B4" s="89"/>
      <c r="C4" s="82" t="s">
        <v>86</v>
      </c>
      <c r="D4" s="82"/>
      <c r="E4" s="82"/>
      <c r="F4" s="82"/>
      <c r="G4" s="82"/>
      <c r="H4" s="82"/>
      <c r="I4" s="82"/>
      <c r="J4" s="82"/>
      <c r="K4" s="82"/>
      <c r="L4" s="82"/>
    </row>
    <row r="5" spans="1:15" s="4" customFormat="1" ht="15.6" customHeight="1" thickBot="1">
      <c r="A5" s="75" t="s">
        <v>2</v>
      </c>
      <c r="B5" s="75"/>
      <c r="C5" s="67" t="s">
        <v>43</v>
      </c>
      <c r="D5" s="67"/>
      <c r="E5" s="73"/>
      <c r="F5" s="73"/>
      <c r="G5" s="17" t="s">
        <v>3</v>
      </c>
      <c r="H5" s="82" t="s">
        <v>87</v>
      </c>
      <c r="I5" s="82"/>
      <c r="J5" s="82"/>
      <c r="K5" s="82"/>
      <c r="L5" s="82"/>
    </row>
    <row r="6" spans="1:15" s="4" customFormat="1" ht="15.6" customHeight="1" thickBot="1">
      <c r="A6" s="70" t="s">
        <v>38</v>
      </c>
      <c r="B6" s="71"/>
      <c r="C6" s="67"/>
      <c r="D6" s="67"/>
      <c r="E6" s="21" t="s">
        <v>4</v>
      </c>
      <c r="F6" s="19" t="s">
        <v>5</v>
      </c>
      <c r="G6" s="17" t="s">
        <v>6</v>
      </c>
      <c r="H6" s="67" t="s">
        <v>7</v>
      </c>
      <c r="I6" s="67"/>
      <c r="J6" s="82" t="s">
        <v>8</v>
      </c>
      <c r="K6" s="82"/>
      <c r="L6" s="17" t="s">
        <v>9</v>
      </c>
    </row>
    <row r="7" spans="1:15" s="4" customFormat="1" ht="15.6" customHeight="1" thickBot="1">
      <c r="A7" s="72"/>
      <c r="B7" s="73"/>
      <c r="C7" s="84" t="s">
        <v>10</v>
      </c>
      <c r="D7" s="84"/>
      <c r="E7" s="8">
        <f>SUM(E8:E10)</f>
        <v>210</v>
      </c>
      <c r="F7" s="30">
        <f>SUM(F8:F10)</f>
        <v>316.13977199999999</v>
      </c>
      <c r="G7" s="30">
        <f>SUM(G8:G10)</f>
        <v>315.99310399999996</v>
      </c>
      <c r="H7" s="100">
        <v>10</v>
      </c>
      <c r="I7" s="100"/>
      <c r="J7" s="96">
        <f>G7/F7</f>
        <v>0.99953606596515154</v>
      </c>
      <c r="K7" s="96"/>
      <c r="L7" s="25">
        <f>H7*J7</f>
        <v>9.9953606596515154</v>
      </c>
      <c r="M7" s="10">
        <f>G7-F7</f>
        <v>-0.14666800000003377</v>
      </c>
    </row>
    <row r="8" spans="1:15" s="4" customFormat="1" ht="15.6" customHeight="1" thickBot="1">
      <c r="A8" s="72"/>
      <c r="B8" s="73"/>
      <c r="C8" s="67" t="s">
        <v>31</v>
      </c>
      <c r="D8" s="67"/>
      <c r="E8" s="8">
        <v>210</v>
      </c>
      <c r="F8" s="8">
        <f>2499829.42/10000</f>
        <v>249.98294199999998</v>
      </c>
      <c r="G8" s="8">
        <f>F8</f>
        <v>249.98294199999998</v>
      </c>
      <c r="H8" s="67" t="s">
        <v>46</v>
      </c>
      <c r="I8" s="67"/>
      <c r="J8" s="96">
        <f t="shared" ref="J8:J10" si="0">G8/F8</f>
        <v>1</v>
      </c>
      <c r="K8" s="96"/>
      <c r="L8" s="17" t="s">
        <v>11</v>
      </c>
    </row>
    <row r="9" spans="1:15" s="4" customFormat="1" ht="15.6" customHeight="1" thickBot="1">
      <c r="A9" s="72"/>
      <c r="B9" s="73"/>
      <c r="C9" s="67" t="s">
        <v>32</v>
      </c>
      <c r="D9" s="67"/>
      <c r="E9" s="18"/>
      <c r="F9" s="8">
        <f>352000/10000</f>
        <v>35.200000000000003</v>
      </c>
      <c r="G9" s="8">
        <f>F9</f>
        <v>35.200000000000003</v>
      </c>
      <c r="H9" s="67" t="s">
        <v>11</v>
      </c>
      <c r="I9" s="67"/>
      <c r="J9" s="96">
        <f t="shared" si="0"/>
        <v>1</v>
      </c>
      <c r="K9" s="96"/>
      <c r="L9" s="17" t="s">
        <v>11</v>
      </c>
    </row>
    <row r="10" spans="1:15" s="4" customFormat="1" ht="15" customHeight="1" thickBot="1">
      <c r="A10" s="72"/>
      <c r="B10" s="73"/>
      <c r="C10" s="73" t="s">
        <v>33</v>
      </c>
      <c r="D10" s="73"/>
      <c r="E10" s="16"/>
      <c r="F10" s="8">
        <f>309568.3/10000</f>
        <v>30.95683</v>
      </c>
      <c r="G10" s="8">
        <f>308101.62/10000</f>
        <v>30.810161999999998</v>
      </c>
      <c r="H10" s="67" t="s">
        <v>11</v>
      </c>
      <c r="I10" s="67"/>
      <c r="J10" s="96">
        <f t="shared" si="0"/>
        <v>0.9952621763920918</v>
      </c>
      <c r="K10" s="96"/>
      <c r="L10" s="17" t="s">
        <v>11</v>
      </c>
    </row>
    <row r="11" spans="1:15" s="4" customFormat="1" ht="19.5" customHeight="1" thickBot="1">
      <c r="A11" s="68" t="s">
        <v>12</v>
      </c>
      <c r="B11" s="82" t="s">
        <v>13</v>
      </c>
      <c r="C11" s="82"/>
      <c r="D11" s="82"/>
      <c r="E11" s="82"/>
      <c r="F11" s="82"/>
      <c r="G11" s="67" t="s">
        <v>14</v>
      </c>
      <c r="H11" s="67"/>
      <c r="I11" s="67"/>
      <c r="J11" s="67"/>
      <c r="K11" s="67"/>
      <c r="L11" s="67"/>
    </row>
    <row r="12" spans="1:15" s="4" customFormat="1" ht="43.2" customHeight="1" thickBot="1">
      <c r="A12" s="69"/>
      <c r="B12" s="80" t="s">
        <v>359</v>
      </c>
      <c r="C12" s="80"/>
      <c r="D12" s="80"/>
      <c r="E12" s="80"/>
      <c r="F12" s="80"/>
      <c r="G12" s="80" t="str">
        <f>B12</f>
        <v>根据社区及居民需要，协助辖区各社区增设生活、出行、环保、绿化、节能、文体、宣传、教育等方面配套设施，及时有效的开展社区各项工作，提升社区居民生活质量，改善社区生活环境，确认社会稳定，建立良好的社区环境。</v>
      </c>
      <c r="H12" s="80"/>
      <c r="I12" s="80"/>
      <c r="J12" s="80"/>
      <c r="K12" s="80"/>
      <c r="L12" s="80"/>
      <c r="N12" s="3"/>
      <c r="O12" s="3"/>
    </row>
    <row r="13" spans="1:15" s="4" customFormat="1" ht="13.5" customHeight="1" thickBot="1">
      <c r="A13" s="74" t="s">
        <v>68</v>
      </c>
      <c r="B13" s="75" t="s">
        <v>15</v>
      </c>
      <c r="C13" s="67" t="s">
        <v>16</v>
      </c>
      <c r="D13" s="67" t="s">
        <v>17</v>
      </c>
      <c r="E13" s="67"/>
      <c r="F13" s="16" t="s">
        <v>18</v>
      </c>
      <c r="G13" s="16" t="s">
        <v>20</v>
      </c>
      <c r="H13" s="67" t="s">
        <v>7</v>
      </c>
      <c r="I13" s="67" t="s">
        <v>9</v>
      </c>
      <c r="J13" s="67"/>
      <c r="K13" s="82" t="s">
        <v>22</v>
      </c>
      <c r="L13" s="82"/>
      <c r="N13" s="3"/>
      <c r="O13" s="3"/>
    </row>
    <row r="14" spans="1:15" s="4" customFormat="1" ht="14.1" customHeight="1" thickBot="1">
      <c r="A14" s="73"/>
      <c r="B14" s="75"/>
      <c r="C14" s="67"/>
      <c r="D14" s="82"/>
      <c r="E14" s="82"/>
      <c r="F14" s="17" t="s">
        <v>19</v>
      </c>
      <c r="G14" s="17" t="s">
        <v>21</v>
      </c>
      <c r="H14" s="67"/>
      <c r="I14" s="67"/>
      <c r="J14" s="67"/>
      <c r="K14" s="82"/>
      <c r="L14" s="82"/>
      <c r="N14" s="3"/>
      <c r="O14" s="3"/>
    </row>
    <row r="15" spans="1:15" s="4" customFormat="1" ht="14.4" thickBot="1">
      <c r="A15" s="73"/>
      <c r="B15" s="75" t="s">
        <v>39</v>
      </c>
      <c r="C15" s="56" t="s">
        <v>23</v>
      </c>
      <c r="D15" s="64" t="s">
        <v>356</v>
      </c>
      <c r="E15" s="65"/>
      <c r="F15" s="17" t="s">
        <v>357</v>
      </c>
      <c r="G15" s="17" t="s">
        <v>358</v>
      </c>
      <c r="H15" s="9">
        <v>6</v>
      </c>
      <c r="I15" s="66">
        <f>H15</f>
        <v>6</v>
      </c>
      <c r="J15" s="67"/>
      <c r="K15" s="67"/>
      <c r="L15" s="67"/>
      <c r="N15" s="3"/>
      <c r="O15" s="3"/>
    </row>
    <row r="16" spans="1:15" s="4" customFormat="1" ht="16.2" customHeight="1" thickBot="1">
      <c r="A16" s="73"/>
      <c r="B16" s="75"/>
      <c r="C16" s="58" t="s">
        <v>24</v>
      </c>
      <c r="D16" s="64" t="s">
        <v>325</v>
      </c>
      <c r="E16" s="65"/>
      <c r="F16" s="17" t="s">
        <v>326</v>
      </c>
      <c r="G16" s="56" t="s">
        <v>326</v>
      </c>
      <c r="H16" s="9">
        <v>8</v>
      </c>
      <c r="I16" s="66">
        <f t="shared" ref="I16:I26" si="1">H16</f>
        <v>8</v>
      </c>
      <c r="J16" s="67"/>
      <c r="K16" s="67"/>
      <c r="L16" s="67"/>
      <c r="N16" s="3"/>
      <c r="O16" s="3"/>
    </row>
    <row r="17" spans="1:15" s="4" customFormat="1" ht="14.4" customHeight="1" thickBot="1">
      <c r="A17" s="73"/>
      <c r="B17" s="75"/>
      <c r="C17" s="81" t="s">
        <v>25</v>
      </c>
      <c r="D17" s="64" t="s">
        <v>352</v>
      </c>
      <c r="E17" s="65"/>
      <c r="F17" s="20" t="s">
        <v>353</v>
      </c>
      <c r="G17" s="61">
        <v>43979</v>
      </c>
      <c r="H17" s="9">
        <v>5</v>
      </c>
      <c r="I17" s="66">
        <f t="shared" si="1"/>
        <v>5</v>
      </c>
      <c r="J17" s="67"/>
      <c r="K17" s="67"/>
      <c r="L17" s="67"/>
      <c r="N17" s="3"/>
      <c r="O17" s="3"/>
    </row>
    <row r="18" spans="1:15" s="4" customFormat="1" ht="14.4" thickBot="1">
      <c r="A18" s="73"/>
      <c r="B18" s="75"/>
      <c r="C18" s="83"/>
      <c r="D18" s="64" t="s">
        <v>329</v>
      </c>
      <c r="E18" s="65"/>
      <c r="F18" s="57" t="s">
        <v>244</v>
      </c>
      <c r="G18" s="57" t="s">
        <v>353</v>
      </c>
      <c r="H18" s="9">
        <v>5</v>
      </c>
      <c r="I18" s="66">
        <f t="shared" ref="I18" si="2">H18</f>
        <v>5</v>
      </c>
      <c r="J18" s="67"/>
      <c r="K18" s="67"/>
      <c r="L18" s="67"/>
      <c r="N18" s="3"/>
      <c r="O18" s="3"/>
    </row>
    <row r="19" spans="1:15" s="4" customFormat="1" ht="14.4" thickBot="1">
      <c r="A19" s="73"/>
      <c r="B19" s="75"/>
      <c r="C19" s="83"/>
      <c r="D19" s="64" t="s">
        <v>330</v>
      </c>
      <c r="E19" s="65"/>
      <c r="F19" s="57" t="s">
        <v>244</v>
      </c>
      <c r="G19" s="57" t="s">
        <v>353</v>
      </c>
      <c r="H19" s="9">
        <v>5</v>
      </c>
      <c r="I19" s="66">
        <f t="shared" si="1"/>
        <v>5</v>
      </c>
      <c r="J19" s="67"/>
      <c r="K19" s="67"/>
      <c r="L19" s="67"/>
      <c r="N19" s="3"/>
      <c r="O19" s="3"/>
    </row>
    <row r="20" spans="1:15" s="4" customFormat="1" ht="14.4" thickBot="1">
      <c r="A20" s="73"/>
      <c r="B20" s="75"/>
      <c r="C20" s="83"/>
      <c r="D20" s="64" t="s">
        <v>331</v>
      </c>
      <c r="E20" s="65"/>
      <c r="F20" s="57" t="s">
        <v>244</v>
      </c>
      <c r="G20" s="57" t="s">
        <v>353</v>
      </c>
      <c r="H20" s="9">
        <v>5</v>
      </c>
      <c r="I20" s="66">
        <f t="shared" si="1"/>
        <v>5</v>
      </c>
      <c r="J20" s="67"/>
      <c r="K20" s="67"/>
      <c r="L20" s="67"/>
      <c r="N20" s="3"/>
      <c r="O20" s="3"/>
    </row>
    <row r="21" spans="1:15" s="4" customFormat="1" ht="14.4" thickBot="1">
      <c r="A21" s="73"/>
      <c r="B21" s="75"/>
      <c r="C21" s="83"/>
      <c r="D21" s="64" t="s">
        <v>332</v>
      </c>
      <c r="E21" s="65"/>
      <c r="F21" s="57" t="s">
        <v>244</v>
      </c>
      <c r="G21" s="57" t="s">
        <v>353</v>
      </c>
      <c r="H21" s="9">
        <v>5</v>
      </c>
      <c r="I21" s="66">
        <f t="shared" ref="I21" si="3">H21</f>
        <v>5</v>
      </c>
      <c r="J21" s="67"/>
      <c r="K21" s="67"/>
      <c r="L21" s="67"/>
      <c r="N21" s="3"/>
      <c r="O21" s="3"/>
    </row>
    <row r="22" spans="1:15" s="4" customFormat="1" ht="14.4" thickBot="1">
      <c r="A22" s="73"/>
      <c r="B22" s="75"/>
      <c r="C22" s="75"/>
      <c r="D22" s="64" t="s">
        <v>333</v>
      </c>
      <c r="E22" s="65"/>
      <c r="F22" s="57" t="s">
        <v>244</v>
      </c>
      <c r="G22" s="57" t="s">
        <v>353</v>
      </c>
      <c r="H22" s="9">
        <v>5</v>
      </c>
      <c r="I22" s="66">
        <f t="shared" si="1"/>
        <v>5</v>
      </c>
      <c r="J22" s="67"/>
      <c r="K22" s="67"/>
      <c r="L22" s="67"/>
      <c r="N22" s="3"/>
      <c r="O22" s="3"/>
    </row>
    <row r="23" spans="1:15" s="4" customFormat="1" ht="14.4" thickBot="1">
      <c r="A23" s="73"/>
      <c r="B23" s="75"/>
      <c r="C23" s="17" t="s">
        <v>26</v>
      </c>
      <c r="D23" s="79" t="s">
        <v>323</v>
      </c>
      <c r="E23" s="79"/>
      <c r="F23" s="20" t="s">
        <v>324</v>
      </c>
      <c r="G23" s="20" t="s">
        <v>354</v>
      </c>
      <c r="H23" s="9">
        <v>6</v>
      </c>
      <c r="I23" s="66">
        <f t="shared" si="1"/>
        <v>6</v>
      </c>
      <c r="J23" s="67"/>
      <c r="K23" s="67"/>
      <c r="L23" s="67"/>
      <c r="N23" s="3"/>
      <c r="O23" s="3"/>
    </row>
    <row r="24" spans="1:15" s="4" customFormat="1" ht="14.4" thickBot="1">
      <c r="A24" s="73"/>
      <c r="B24" s="67" t="s">
        <v>40</v>
      </c>
      <c r="C24" s="21" t="s">
        <v>34</v>
      </c>
      <c r="D24" s="79" t="s">
        <v>328</v>
      </c>
      <c r="E24" s="79"/>
      <c r="F24" s="17"/>
      <c r="G24" s="17"/>
      <c r="H24" s="9"/>
      <c r="I24" s="66">
        <f t="shared" si="1"/>
        <v>0</v>
      </c>
      <c r="J24" s="67"/>
      <c r="K24" s="67"/>
      <c r="L24" s="67"/>
      <c r="N24" s="3"/>
      <c r="O24" s="3"/>
    </row>
    <row r="25" spans="1:15" s="4" customFormat="1" ht="53.4" customHeight="1" thickBot="1">
      <c r="A25" s="73"/>
      <c r="B25" s="67"/>
      <c r="C25" s="21" t="s">
        <v>35</v>
      </c>
      <c r="D25" s="79" t="s">
        <v>360</v>
      </c>
      <c r="E25" s="79"/>
      <c r="F25" s="17" t="str">
        <f>D25</f>
        <v>提升社区居民生活质量，改善社区生活环境，确认社会稳定，建立良好的社区环境</v>
      </c>
      <c r="G25" s="17" t="s">
        <v>361</v>
      </c>
      <c r="H25" s="9">
        <v>30</v>
      </c>
      <c r="I25" s="66">
        <f t="shared" si="1"/>
        <v>30</v>
      </c>
      <c r="J25" s="67"/>
      <c r="K25" s="67"/>
      <c r="L25" s="67"/>
      <c r="N25" s="3"/>
      <c r="O25" s="3"/>
    </row>
    <row r="26" spans="1:15" s="4" customFormat="1" ht="16.2" customHeight="1" thickBot="1">
      <c r="A26" s="73"/>
      <c r="B26" s="67"/>
      <c r="C26" s="21" t="s">
        <v>36</v>
      </c>
      <c r="D26" s="79" t="s">
        <v>328</v>
      </c>
      <c r="E26" s="79"/>
      <c r="F26" s="17"/>
      <c r="G26" s="17"/>
      <c r="H26" s="9"/>
      <c r="I26" s="66">
        <f t="shared" si="1"/>
        <v>0</v>
      </c>
      <c r="J26" s="67"/>
      <c r="K26" s="67"/>
      <c r="L26" s="67"/>
    </row>
    <row r="27" spans="1:15" s="4" customFormat="1" ht="22.2" thickBot="1">
      <c r="A27" s="73"/>
      <c r="B27" s="67"/>
      <c r="C27" s="21" t="s">
        <v>27</v>
      </c>
      <c r="D27" s="79" t="s">
        <v>328</v>
      </c>
      <c r="E27" s="79"/>
      <c r="F27" s="17"/>
      <c r="G27" s="17"/>
      <c r="H27" s="9"/>
      <c r="I27" s="67"/>
      <c r="J27" s="67"/>
      <c r="K27" s="67"/>
      <c r="L27" s="67"/>
    </row>
    <row r="28" spans="1:15" s="4" customFormat="1" ht="22.2" thickBot="1">
      <c r="A28" s="67"/>
      <c r="B28" s="16" t="s">
        <v>41</v>
      </c>
      <c r="C28" s="17" t="s">
        <v>28</v>
      </c>
      <c r="D28" s="79" t="s">
        <v>334</v>
      </c>
      <c r="E28" s="79"/>
      <c r="F28" s="14" t="s">
        <v>355</v>
      </c>
      <c r="G28" s="14" t="s">
        <v>355</v>
      </c>
      <c r="H28" s="9">
        <v>10</v>
      </c>
      <c r="I28" s="66">
        <v>10</v>
      </c>
      <c r="J28" s="67"/>
      <c r="K28" s="80"/>
      <c r="L28" s="80"/>
    </row>
    <row r="29" spans="1:15" s="4" customFormat="1" ht="24" customHeight="1" thickBot="1">
      <c r="A29" s="76" t="s">
        <v>29</v>
      </c>
      <c r="B29" s="76"/>
      <c r="C29" s="76"/>
      <c r="D29" s="76"/>
      <c r="E29" s="76"/>
      <c r="F29" s="76"/>
      <c r="G29" s="76"/>
      <c r="H29" s="15">
        <f>SUM(H15:H28)+H7</f>
        <v>100</v>
      </c>
      <c r="I29" s="103">
        <f>SUM(I15:J28)+L7</f>
        <v>99.99536065965151</v>
      </c>
      <c r="J29" s="103"/>
      <c r="K29" s="78"/>
      <c r="L29" s="78"/>
      <c r="N29" s="3"/>
      <c r="O29" s="3"/>
    </row>
    <row r="39" spans="4:4">
      <c r="D39" s="24"/>
    </row>
  </sheetData>
  <mergeCells count="84">
    <mergeCell ref="A5:B5"/>
    <mergeCell ref="C5:F5"/>
    <mergeCell ref="H5:L5"/>
    <mergeCell ref="A6:B10"/>
    <mergeCell ref="C6:D6"/>
    <mergeCell ref="H6:I6"/>
    <mergeCell ref="J6:K6"/>
    <mergeCell ref="C7:D7"/>
    <mergeCell ref="H7:I7"/>
    <mergeCell ref="J7:K7"/>
    <mergeCell ref="C8:D8"/>
    <mergeCell ref="H8:I8"/>
    <mergeCell ref="J8:K8"/>
    <mergeCell ref="A1:C1"/>
    <mergeCell ref="A2:L2"/>
    <mergeCell ref="A3:L3"/>
    <mergeCell ref="A4:B4"/>
    <mergeCell ref="C4:L4"/>
    <mergeCell ref="C9:D9"/>
    <mergeCell ref="H9:I9"/>
    <mergeCell ref="J9:K9"/>
    <mergeCell ref="C10:D10"/>
    <mergeCell ref="H10:I10"/>
    <mergeCell ref="J10:K10"/>
    <mergeCell ref="A11:A12"/>
    <mergeCell ref="B11:F11"/>
    <mergeCell ref="G11:L11"/>
    <mergeCell ref="B12:F12"/>
    <mergeCell ref="G12:L12"/>
    <mergeCell ref="I13:J14"/>
    <mergeCell ref="K13:L14"/>
    <mergeCell ref="B15:B23"/>
    <mergeCell ref="D15:E15"/>
    <mergeCell ref="I15:J15"/>
    <mergeCell ref="K15:L15"/>
    <mergeCell ref="B13:B14"/>
    <mergeCell ref="C13:C14"/>
    <mergeCell ref="D13:E14"/>
    <mergeCell ref="H13:H14"/>
    <mergeCell ref="D16:E16"/>
    <mergeCell ref="I16:J16"/>
    <mergeCell ref="K16:L16"/>
    <mergeCell ref="C17:C22"/>
    <mergeCell ref="D17:E17"/>
    <mergeCell ref="I17:J17"/>
    <mergeCell ref="K17:L17"/>
    <mergeCell ref="D22:E22"/>
    <mergeCell ref="I22:J22"/>
    <mergeCell ref="K22:L22"/>
    <mergeCell ref="D21:E21"/>
    <mergeCell ref="I21:J21"/>
    <mergeCell ref="K21:L21"/>
    <mergeCell ref="D19:E19"/>
    <mergeCell ref="I19:J19"/>
    <mergeCell ref="K19:L19"/>
    <mergeCell ref="D20:E20"/>
    <mergeCell ref="I20:J20"/>
    <mergeCell ref="K20:L20"/>
    <mergeCell ref="D18:E18"/>
    <mergeCell ref="I18:J18"/>
    <mergeCell ref="K18:L18"/>
    <mergeCell ref="K25:L25"/>
    <mergeCell ref="D26:E26"/>
    <mergeCell ref="I26:J26"/>
    <mergeCell ref="K26:L26"/>
    <mergeCell ref="D27:E27"/>
    <mergeCell ref="I27:J27"/>
    <mergeCell ref="K27:L27"/>
    <mergeCell ref="D28:E28"/>
    <mergeCell ref="I28:J28"/>
    <mergeCell ref="K28:L28"/>
    <mergeCell ref="A29:G29"/>
    <mergeCell ref="I29:J29"/>
    <mergeCell ref="K29:L29"/>
    <mergeCell ref="A13:A28"/>
    <mergeCell ref="D23:E23"/>
    <mergeCell ref="I23:J23"/>
    <mergeCell ref="K23:L23"/>
    <mergeCell ref="B24:B27"/>
    <mergeCell ref="D24:E24"/>
    <mergeCell ref="I24:J24"/>
    <mergeCell ref="K24:L24"/>
    <mergeCell ref="D25:E25"/>
    <mergeCell ref="I25:J25"/>
  </mergeCells>
  <phoneticPr fontId="2" type="noConversion"/>
  <printOptions horizontalCentered="1" verticalCentered="1"/>
  <pageMargins left="0.39305555555555555" right="0.39305555555555555" top="0.59027777777777779" bottom="0.51180555555555551" header="0.31458333333333333" footer="0.31458333333333333"/>
  <pageSetup paperSize="9" scale="6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4157D-6623-4207-A04D-E91B68AD34E1}">
  <sheetPr>
    <pageSetUpPr fitToPage="1"/>
  </sheetPr>
  <dimension ref="A1:O52"/>
  <sheetViews>
    <sheetView view="pageBreakPreview" topLeftCell="A36" zoomScale="80" zoomScaleNormal="100" workbookViewId="0">
      <selection activeCell="H50" sqref="H50"/>
    </sheetView>
  </sheetViews>
  <sheetFormatPr defaultColWidth="10" defaultRowHeight="13.8"/>
  <cols>
    <col min="1" max="1" width="6.77734375" style="3" customWidth="1"/>
    <col min="2" max="2" width="9.21875" style="3" customWidth="1"/>
    <col min="3" max="3" width="11.6640625" style="3" bestFit="1" customWidth="1"/>
    <col min="4" max="4" width="18.33203125" style="3" customWidth="1"/>
    <col min="5" max="5" width="11.21875" style="3" customWidth="1"/>
    <col min="6" max="6" width="19.21875" style="3" customWidth="1"/>
    <col min="7" max="7" width="26.6640625" style="3" customWidth="1"/>
    <col min="8" max="11" width="10" style="3"/>
    <col min="12" max="12" width="10.77734375" style="3" customWidth="1"/>
    <col min="13" max="13" width="14.5546875" style="3" customWidth="1"/>
    <col min="14" max="14" width="12.88671875" style="3" bestFit="1" customWidth="1"/>
    <col min="15" max="228" width="10" style="3"/>
    <col min="229" max="229" width="6.77734375" style="3" customWidth="1"/>
    <col min="230" max="230" width="5.109375" style="3" customWidth="1"/>
    <col min="231" max="231" width="11.6640625" style="3" bestFit="1" customWidth="1"/>
    <col min="232" max="232" width="18.33203125" style="3" customWidth="1"/>
    <col min="233" max="233" width="10" style="3"/>
    <col min="234" max="234" width="15.6640625" style="3" customWidth="1"/>
    <col min="235" max="235" width="17.77734375" style="3" customWidth="1"/>
    <col min="236" max="239" width="10" style="3"/>
    <col min="240" max="240" width="10.77734375" style="3" customWidth="1"/>
    <col min="241" max="241" width="14.5546875" style="3" customWidth="1"/>
    <col min="242" max="242" width="99.33203125" style="3" bestFit="1" customWidth="1"/>
    <col min="243" max="243" width="5.5546875" style="3" bestFit="1" customWidth="1"/>
    <col min="244" max="484" width="10" style="3"/>
    <col min="485" max="485" width="6.77734375" style="3" customWidth="1"/>
    <col min="486" max="486" width="5.109375" style="3" customWidth="1"/>
    <col min="487" max="487" width="11.6640625" style="3" bestFit="1" customWidth="1"/>
    <col min="488" max="488" width="18.33203125" style="3" customWidth="1"/>
    <col min="489" max="489" width="10" style="3"/>
    <col min="490" max="490" width="15.6640625" style="3" customWidth="1"/>
    <col min="491" max="491" width="17.77734375" style="3" customWidth="1"/>
    <col min="492" max="495" width="10" style="3"/>
    <col min="496" max="496" width="10.77734375" style="3" customWidth="1"/>
    <col min="497" max="497" width="14.5546875" style="3" customWidth="1"/>
    <col min="498" max="498" width="99.33203125" style="3" bestFit="1" customWidth="1"/>
    <col min="499" max="499" width="5.5546875" style="3" bestFit="1" customWidth="1"/>
    <col min="500" max="740" width="10" style="3"/>
    <col min="741" max="741" width="6.77734375" style="3" customWidth="1"/>
    <col min="742" max="742" width="5.109375" style="3" customWidth="1"/>
    <col min="743" max="743" width="11.6640625" style="3" bestFit="1" customWidth="1"/>
    <col min="744" max="744" width="18.33203125" style="3" customWidth="1"/>
    <col min="745" max="745" width="10" style="3"/>
    <col min="746" max="746" width="15.6640625" style="3" customWidth="1"/>
    <col min="747" max="747" width="17.77734375" style="3" customWidth="1"/>
    <col min="748" max="751" width="10" style="3"/>
    <col min="752" max="752" width="10.77734375" style="3" customWidth="1"/>
    <col min="753" max="753" width="14.5546875" style="3" customWidth="1"/>
    <col min="754" max="754" width="99.33203125" style="3" bestFit="1" customWidth="1"/>
    <col min="755" max="755" width="5.5546875" style="3" bestFit="1" customWidth="1"/>
    <col min="756" max="996" width="10" style="3"/>
    <col min="997" max="997" width="6.77734375" style="3" customWidth="1"/>
    <col min="998" max="998" width="5.109375" style="3" customWidth="1"/>
    <col min="999" max="999" width="11.6640625" style="3" bestFit="1" customWidth="1"/>
    <col min="1000" max="1000" width="18.33203125" style="3" customWidth="1"/>
    <col min="1001" max="1001" width="10" style="3"/>
    <col min="1002" max="1002" width="15.6640625" style="3" customWidth="1"/>
    <col min="1003" max="1003" width="17.77734375" style="3" customWidth="1"/>
    <col min="1004" max="1007" width="10" style="3"/>
    <col min="1008" max="1008" width="10.77734375" style="3" customWidth="1"/>
    <col min="1009" max="1009" width="14.5546875" style="3" customWidth="1"/>
    <col min="1010" max="1010" width="99.33203125" style="3" bestFit="1" customWidth="1"/>
    <col min="1011" max="1011" width="5.5546875" style="3" bestFit="1" customWidth="1"/>
    <col min="1012" max="1252" width="10" style="3"/>
    <col min="1253" max="1253" width="6.77734375" style="3" customWidth="1"/>
    <col min="1254" max="1254" width="5.109375" style="3" customWidth="1"/>
    <col min="1255" max="1255" width="11.6640625" style="3" bestFit="1" customWidth="1"/>
    <col min="1256" max="1256" width="18.33203125" style="3" customWidth="1"/>
    <col min="1257" max="1257" width="10" style="3"/>
    <col min="1258" max="1258" width="15.6640625" style="3" customWidth="1"/>
    <col min="1259" max="1259" width="17.77734375" style="3" customWidth="1"/>
    <col min="1260" max="1263" width="10" style="3"/>
    <col min="1264" max="1264" width="10.77734375" style="3" customWidth="1"/>
    <col min="1265" max="1265" width="14.5546875" style="3" customWidth="1"/>
    <col min="1266" max="1266" width="99.33203125" style="3" bestFit="1" customWidth="1"/>
    <col min="1267" max="1267" width="5.5546875" style="3" bestFit="1" customWidth="1"/>
    <col min="1268" max="1508" width="10" style="3"/>
    <col min="1509" max="1509" width="6.77734375" style="3" customWidth="1"/>
    <col min="1510" max="1510" width="5.109375" style="3" customWidth="1"/>
    <col min="1511" max="1511" width="11.6640625" style="3" bestFit="1" customWidth="1"/>
    <col min="1512" max="1512" width="18.33203125" style="3" customWidth="1"/>
    <col min="1513" max="1513" width="10" style="3"/>
    <col min="1514" max="1514" width="15.6640625" style="3" customWidth="1"/>
    <col min="1515" max="1515" width="17.77734375" style="3" customWidth="1"/>
    <col min="1516" max="1519" width="10" style="3"/>
    <col min="1520" max="1520" width="10.77734375" style="3" customWidth="1"/>
    <col min="1521" max="1521" width="14.5546875" style="3" customWidth="1"/>
    <col min="1522" max="1522" width="99.33203125" style="3" bestFit="1" customWidth="1"/>
    <col min="1523" max="1523" width="5.5546875" style="3" bestFit="1" customWidth="1"/>
    <col min="1524" max="1764" width="10" style="3"/>
    <col min="1765" max="1765" width="6.77734375" style="3" customWidth="1"/>
    <col min="1766" max="1766" width="5.109375" style="3" customWidth="1"/>
    <col min="1767" max="1767" width="11.6640625" style="3" bestFit="1" customWidth="1"/>
    <col min="1768" max="1768" width="18.33203125" style="3" customWidth="1"/>
    <col min="1769" max="1769" width="10" style="3"/>
    <col min="1770" max="1770" width="15.6640625" style="3" customWidth="1"/>
    <col min="1771" max="1771" width="17.77734375" style="3" customWidth="1"/>
    <col min="1772" max="1775" width="10" style="3"/>
    <col min="1776" max="1776" width="10.77734375" style="3" customWidth="1"/>
    <col min="1777" max="1777" width="14.5546875" style="3" customWidth="1"/>
    <col min="1778" max="1778" width="99.33203125" style="3" bestFit="1" customWidth="1"/>
    <col min="1779" max="1779" width="5.5546875" style="3" bestFit="1" customWidth="1"/>
    <col min="1780" max="2020" width="10" style="3"/>
    <col min="2021" max="2021" width="6.77734375" style="3" customWidth="1"/>
    <col min="2022" max="2022" width="5.109375" style="3" customWidth="1"/>
    <col min="2023" max="2023" width="11.6640625" style="3" bestFit="1" customWidth="1"/>
    <col min="2024" max="2024" width="18.33203125" style="3" customWidth="1"/>
    <col min="2025" max="2025" width="10" style="3"/>
    <col min="2026" max="2026" width="15.6640625" style="3" customWidth="1"/>
    <col min="2027" max="2027" width="17.77734375" style="3" customWidth="1"/>
    <col min="2028" max="2031" width="10" style="3"/>
    <col min="2032" max="2032" width="10.77734375" style="3" customWidth="1"/>
    <col min="2033" max="2033" width="14.5546875" style="3" customWidth="1"/>
    <col min="2034" max="2034" width="99.33203125" style="3" bestFit="1" customWidth="1"/>
    <col min="2035" max="2035" width="5.5546875" style="3" bestFit="1" customWidth="1"/>
    <col min="2036" max="2276" width="10" style="3"/>
    <col min="2277" max="2277" width="6.77734375" style="3" customWidth="1"/>
    <col min="2278" max="2278" width="5.109375" style="3" customWidth="1"/>
    <col min="2279" max="2279" width="11.6640625" style="3" bestFit="1" customWidth="1"/>
    <col min="2280" max="2280" width="18.33203125" style="3" customWidth="1"/>
    <col min="2281" max="2281" width="10" style="3"/>
    <col min="2282" max="2282" width="15.6640625" style="3" customWidth="1"/>
    <col min="2283" max="2283" width="17.77734375" style="3" customWidth="1"/>
    <col min="2284" max="2287" width="10" style="3"/>
    <col min="2288" max="2288" width="10.77734375" style="3" customWidth="1"/>
    <col min="2289" max="2289" width="14.5546875" style="3" customWidth="1"/>
    <col min="2290" max="2290" width="99.33203125" style="3" bestFit="1" customWidth="1"/>
    <col min="2291" max="2291" width="5.5546875" style="3" bestFit="1" customWidth="1"/>
    <col min="2292" max="2532" width="10" style="3"/>
    <col min="2533" max="2533" width="6.77734375" style="3" customWidth="1"/>
    <col min="2534" max="2534" width="5.109375" style="3" customWidth="1"/>
    <col min="2535" max="2535" width="11.6640625" style="3" bestFit="1" customWidth="1"/>
    <col min="2536" max="2536" width="18.33203125" style="3" customWidth="1"/>
    <col min="2537" max="2537" width="10" style="3"/>
    <col min="2538" max="2538" width="15.6640625" style="3" customWidth="1"/>
    <col min="2539" max="2539" width="17.77734375" style="3" customWidth="1"/>
    <col min="2540" max="2543" width="10" style="3"/>
    <col min="2544" max="2544" width="10.77734375" style="3" customWidth="1"/>
    <col min="2545" max="2545" width="14.5546875" style="3" customWidth="1"/>
    <col min="2546" max="2546" width="99.33203125" style="3" bestFit="1" customWidth="1"/>
    <col min="2547" max="2547" width="5.5546875" style="3" bestFit="1" customWidth="1"/>
    <col min="2548" max="2788" width="10" style="3"/>
    <col min="2789" max="2789" width="6.77734375" style="3" customWidth="1"/>
    <col min="2790" max="2790" width="5.109375" style="3" customWidth="1"/>
    <col min="2791" max="2791" width="11.6640625" style="3" bestFit="1" customWidth="1"/>
    <col min="2792" max="2792" width="18.33203125" style="3" customWidth="1"/>
    <col min="2793" max="2793" width="10" style="3"/>
    <col min="2794" max="2794" width="15.6640625" style="3" customWidth="1"/>
    <col min="2795" max="2795" width="17.77734375" style="3" customWidth="1"/>
    <col min="2796" max="2799" width="10" style="3"/>
    <col min="2800" max="2800" width="10.77734375" style="3" customWidth="1"/>
    <col min="2801" max="2801" width="14.5546875" style="3" customWidth="1"/>
    <col min="2802" max="2802" width="99.33203125" style="3" bestFit="1" customWidth="1"/>
    <col min="2803" max="2803" width="5.5546875" style="3" bestFit="1" customWidth="1"/>
    <col min="2804" max="3044" width="10" style="3"/>
    <col min="3045" max="3045" width="6.77734375" style="3" customWidth="1"/>
    <col min="3046" max="3046" width="5.109375" style="3" customWidth="1"/>
    <col min="3047" max="3047" width="11.6640625" style="3" bestFit="1" customWidth="1"/>
    <col min="3048" max="3048" width="18.33203125" style="3" customWidth="1"/>
    <col min="3049" max="3049" width="10" style="3"/>
    <col min="3050" max="3050" width="15.6640625" style="3" customWidth="1"/>
    <col min="3051" max="3051" width="17.77734375" style="3" customWidth="1"/>
    <col min="3052" max="3055" width="10" style="3"/>
    <col min="3056" max="3056" width="10.77734375" style="3" customWidth="1"/>
    <col min="3057" max="3057" width="14.5546875" style="3" customWidth="1"/>
    <col min="3058" max="3058" width="99.33203125" style="3" bestFit="1" customWidth="1"/>
    <col min="3059" max="3059" width="5.5546875" style="3" bestFit="1" customWidth="1"/>
    <col min="3060" max="3300" width="10" style="3"/>
    <col min="3301" max="3301" width="6.77734375" style="3" customWidth="1"/>
    <col min="3302" max="3302" width="5.109375" style="3" customWidth="1"/>
    <col min="3303" max="3303" width="11.6640625" style="3" bestFit="1" customWidth="1"/>
    <col min="3304" max="3304" width="18.33203125" style="3" customWidth="1"/>
    <col min="3305" max="3305" width="10" style="3"/>
    <col min="3306" max="3306" width="15.6640625" style="3" customWidth="1"/>
    <col min="3307" max="3307" width="17.77734375" style="3" customWidth="1"/>
    <col min="3308" max="3311" width="10" style="3"/>
    <col min="3312" max="3312" width="10.77734375" style="3" customWidth="1"/>
    <col min="3313" max="3313" width="14.5546875" style="3" customWidth="1"/>
    <col min="3314" max="3314" width="99.33203125" style="3" bestFit="1" customWidth="1"/>
    <col min="3315" max="3315" width="5.5546875" style="3" bestFit="1" customWidth="1"/>
    <col min="3316" max="3556" width="10" style="3"/>
    <col min="3557" max="3557" width="6.77734375" style="3" customWidth="1"/>
    <col min="3558" max="3558" width="5.109375" style="3" customWidth="1"/>
    <col min="3559" max="3559" width="11.6640625" style="3" bestFit="1" customWidth="1"/>
    <col min="3560" max="3560" width="18.33203125" style="3" customWidth="1"/>
    <col min="3561" max="3561" width="10" style="3"/>
    <col min="3562" max="3562" width="15.6640625" style="3" customWidth="1"/>
    <col min="3563" max="3563" width="17.77734375" style="3" customWidth="1"/>
    <col min="3564" max="3567" width="10" style="3"/>
    <col min="3568" max="3568" width="10.77734375" style="3" customWidth="1"/>
    <col min="3569" max="3569" width="14.5546875" style="3" customWidth="1"/>
    <col min="3570" max="3570" width="99.33203125" style="3" bestFit="1" customWidth="1"/>
    <col min="3571" max="3571" width="5.5546875" style="3" bestFit="1" customWidth="1"/>
    <col min="3572" max="3812" width="10" style="3"/>
    <col min="3813" max="3813" width="6.77734375" style="3" customWidth="1"/>
    <col min="3814" max="3814" width="5.109375" style="3" customWidth="1"/>
    <col min="3815" max="3815" width="11.6640625" style="3" bestFit="1" customWidth="1"/>
    <col min="3816" max="3816" width="18.33203125" style="3" customWidth="1"/>
    <col min="3817" max="3817" width="10" style="3"/>
    <col min="3818" max="3818" width="15.6640625" style="3" customWidth="1"/>
    <col min="3819" max="3819" width="17.77734375" style="3" customWidth="1"/>
    <col min="3820" max="3823" width="10" style="3"/>
    <col min="3824" max="3824" width="10.77734375" style="3" customWidth="1"/>
    <col min="3825" max="3825" width="14.5546875" style="3" customWidth="1"/>
    <col min="3826" max="3826" width="99.33203125" style="3" bestFit="1" customWidth="1"/>
    <col min="3827" max="3827" width="5.5546875" style="3" bestFit="1" customWidth="1"/>
    <col min="3828" max="4068" width="10" style="3"/>
    <col min="4069" max="4069" width="6.77734375" style="3" customWidth="1"/>
    <col min="4070" max="4070" width="5.109375" style="3" customWidth="1"/>
    <col min="4071" max="4071" width="11.6640625" style="3" bestFit="1" customWidth="1"/>
    <col min="4072" max="4072" width="18.33203125" style="3" customWidth="1"/>
    <col min="4073" max="4073" width="10" style="3"/>
    <col min="4074" max="4074" width="15.6640625" style="3" customWidth="1"/>
    <col min="4075" max="4075" width="17.77734375" style="3" customWidth="1"/>
    <col min="4076" max="4079" width="10" style="3"/>
    <col min="4080" max="4080" width="10.77734375" style="3" customWidth="1"/>
    <col min="4081" max="4081" width="14.5546875" style="3" customWidth="1"/>
    <col min="4082" max="4082" width="99.33203125" style="3" bestFit="1" customWidth="1"/>
    <col min="4083" max="4083" width="5.5546875" style="3" bestFit="1" customWidth="1"/>
    <col min="4084" max="4324" width="10" style="3"/>
    <col min="4325" max="4325" width="6.77734375" style="3" customWidth="1"/>
    <col min="4326" max="4326" width="5.109375" style="3" customWidth="1"/>
    <col min="4327" max="4327" width="11.6640625" style="3" bestFit="1" customWidth="1"/>
    <col min="4328" max="4328" width="18.33203125" style="3" customWidth="1"/>
    <col min="4329" max="4329" width="10" style="3"/>
    <col min="4330" max="4330" width="15.6640625" style="3" customWidth="1"/>
    <col min="4331" max="4331" width="17.77734375" style="3" customWidth="1"/>
    <col min="4332" max="4335" width="10" style="3"/>
    <col min="4336" max="4336" width="10.77734375" style="3" customWidth="1"/>
    <col min="4337" max="4337" width="14.5546875" style="3" customWidth="1"/>
    <col min="4338" max="4338" width="99.33203125" style="3" bestFit="1" customWidth="1"/>
    <col min="4339" max="4339" width="5.5546875" style="3" bestFit="1" customWidth="1"/>
    <col min="4340" max="4580" width="10" style="3"/>
    <col min="4581" max="4581" width="6.77734375" style="3" customWidth="1"/>
    <col min="4582" max="4582" width="5.109375" style="3" customWidth="1"/>
    <col min="4583" max="4583" width="11.6640625" style="3" bestFit="1" customWidth="1"/>
    <col min="4584" max="4584" width="18.33203125" style="3" customWidth="1"/>
    <col min="4585" max="4585" width="10" style="3"/>
    <col min="4586" max="4586" width="15.6640625" style="3" customWidth="1"/>
    <col min="4587" max="4587" width="17.77734375" style="3" customWidth="1"/>
    <col min="4588" max="4591" width="10" style="3"/>
    <col min="4592" max="4592" width="10.77734375" style="3" customWidth="1"/>
    <col min="4593" max="4593" width="14.5546875" style="3" customWidth="1"/>
    <col min="4594" max="4594" width="99.33203125" style="3" bestFit="1" customWidth="1"/>
    <col min="4595" max="4595" width="5.5546875" style="3" bestFit="1" customWidth="1"/>
    <col min="4596" max="4836" width="10" style="3"/>
    <col min="4837" max="4837" width="6.77734375" style="3" customWidth="1"/>
    <col min="4838" max="4838" width="5.109375" style="3" customWidth="1"/>
    <col min="4839" max="4839" width="11.6640625" style="3" bestFit="1" customWidth="1"/>
    <col min="4840" max="4840" width="18.33203125" style="3" customWidth="1"/>
    <col min="4841" max="4841" width="10" style="3"/>
    <col min="4842" max="4842" width="15.6640625" style="3" customWidth="1"/>
    <col min="4843" max="4843" width="17.77734375" style="3" customWidth="1"/>
    <col min="4844" max="4847" width="10" style="3"/>
    <col min="4848" max="4848" width="10.77734375" style="3" customWidth="1"/>
    <col min="4849" max="4849" width="14.5546875" style="3" customWidth="1"/>
    <col min="4850" max="4850" width="99.33203125" style="3" bestFit="1" customWidth="1"/>
    <col min="4851" max="4851" width="5.5546875" style="3" bestFit="1" customWidth="1"/>
    <col min="4852" max="5092" width="10" style="3"/>
    <col min="5093" max="5093" width="6.77734375" style="3" customWidth="1"/>
    <col min="5094" max="5094" width="5.109375" style="3" customWidth="1"/>
    <col min="5095" max="5095" width="11.6640625" style="3" bestFit="1" customWidth="1"/>
    <col min="5096" max="5096" width="18.33203125" style="3" customWidth="1"/>
    <col min="5097" max="5097" width="10" style="3"/>
    <col min="5098" max="5098" width="15.6640625" style="3" customWidth="1"/>
    <col min="5099" max="5099" width="17.77734375" style="3" customWidth="1"/>
    <col min="5100" max="5103" width="10" style="3"/>
    <col min="5104" max="5104" width="10.77734375" style="3" customWidth="1"/>
    <col min="5105" max="5105" width="14.5546875" style="3" customWidth="1"/>
    <col min="5106" max="5106" width="99.33203125" style="3" bestFit="1" customWidth="1"/>
    <col min="5107" max="5107" width="5.5546875" style="3" bestFit="1" customWidth="1"/>
    <col min="5108" max="5348" width="10" style="3"/>
    <col min="5349" max="5349" width="6.77734375" style="3" customWidth="1"/>
    <col min="5350" max="5350" width="5.109375" style="3" customWidth="1"/>
    <col min="5351" max="5351" width="11.6640625" style="3" bestFit="1" customWidth="1"/>
    <col min="5352" max="5352" width="18.33203125" style="3" customWidth="1"/>
    <col min="5353" max="5353" width="10" style="3"/>
    <col min="5354" max="5354" width="15.6640625" style="3" customWidth="1"/>
    <col min="5355" max="5355" width="17.77734375" style="3" customWidth="1"/>
    <col min="5356" max="5359" width="10" style="3"/>
    <col min="5360" max="5360" width="10.77734375" style="3" customWidth="1"/>
    <col min="5361" max="5361" width="14.5546875" style="3" customWidth="1"/>
    <col min="5362" max="5362" width="99.33203125" style="3" bestFit="1" customWidth="1"/>
    <col min="5363" max="5363" width="5.5546875" style="3" bestFit="1" customWidth="1"/>
    <col min="5364" max="5604" width="10" style="3"/>
    <col min="5605" max="5605" width="6.77734375" style="3" customWidth="1"/>
    <col min="5606" max="5606" width="5.109375" style="3" customWidth="1"/>
    <col min="5607" max="5607" width="11.6640625" style="3" bestFit="1" customWidth="1"/>
    <col min="5608" max="5608" width="18.33203125" style="3" customWidth="1"/>
    <col min="5609" max="5609" width="10" style="3"/>
    <col min="5610" max="5610" width="15.6640625" style="3" customWidth="1"/>
    <col min="5611" max="5611" width="17.77734375" style="3" customWidth="1"/>
    <col min="5612" max="5615" width="10" style="3"/>
    <col min="5616" max="5616" width="10.77734375" style="3" customWidth="1"/>
    <col min="5617" max="5617" width="14.5546875" style="3" customWidth="1"/>
    <col min="5618" max="5618" width="99.33203125" style="3" bestFit="1" customWidth="1"/>
    <col min="5619" max="5619" width="5.5546875" style="3" bestFit="1" customWidth="1"/>
    <col min="5620" max="5860" width="10" style="3"/>
    <col min="5861" max="5861" width="6.77734375" style="3" customWidth="1"/>
    <col min="5862" max="5862" width="5.109375" style="3" customWidth="1"/>
    <col min="5863" max="5863" width="11.6640625" style="3" bestFit="1" customWidth="1"/>
    <col min="5864" max="5864" width="18.33203125" style="3" customWidth="1"/>
    <col min="5865" max="5865" width="10" style="3"/>
    <col min="5866" max="5866" width="15.6640625" style="3" customWidth="1"/>
    <col min="5867" max="5867" width="17.77734375" style="3" customWidth="1"/>
    <col min="5868" max="5871" width="10" style="3"/>
    <col min="5872" max="5872" width="10.77734375" style="3" customWidth="1"/>
    <col min="5873" max="5873" width="14.5546875" style="3" customWidth="1"/>
    <col min="5874" max="5874" width="99.33203125" style="3" bestFit="1" customWidth="1"/>
    <col min="5875" max="5875" width="5.5546875" style="3" bestFit="1" customWidth="1"/>
    <col min="5876" max="6116" width="10" style="3"/>
    <col min="6117" max="6117" width="6.77734375" style="3" customWidth="1"/>
    <col min="6118" max="6118" width="5.109375" style="3" customWidth="1"/>
    <col min="6119" max="6119" width="11.6640625" style="3" bestFit="1" customWidth="1"/>
    <col min="6120" max="6120" width="18.33203125" style="3" customWidth="1"/>
    <col min="6121" max="6121" width="10" style="3"/>
    <col min="6122" max="6122" width="15.6640625" style="3" customWidth="1"/>
    <col min="6123" max="6123" width="17.77734375" style="3" customWidth="1"/>
    <col min="6124" max="6127" width="10" style="3"/>
    <col min="6128" max="6128" width="10.77734375" style="3" customWidth="1"/>
    <col min="6129" max="6129" width="14.5546875" style="3" customWidth="1"/>
    <col min="6130" max="6130" width="99.33203125" style="3" bestFit="1" customWidth="1"/>
    <col min="6131" max="6131" width="5.5546875" style="3" bestFit="1" customWidth="1"/>
    <col min="6132" max="6372" width="10" style="3"/>
    <col min="6373" max="6373" width="6.77734375" style="3" customWidth="1"/>
    <col min="6374" max="6374" width="5.109375" style="3" customWidth="1"/>
    <col min="6375" max="6375" width="11.6640625" style="3" bestFit="1" customWidth="1"/>
    <col min="6376" max="6376" width="18.33203125" style="3" customWidth="1"/>
    <col min="6377" max="6377" width="10" style="3"/>
    <col min="6378" max="6378" width="15.6640625" style="3" customWidth="1"/>
    <col min="6379" max="6379" width="17.77734375" style="3" customWidth="1"/>
    <col min="6380" max="6383" width="10" style="3"/>
    <col min="6384" max="6384" width="10.77734375" style="3" customWidth="1"/>
    <col min="6385" max="6385" width="14.5546875" style="3" customWidth="1"/>
    <col min="6386" max="6386" width="99.33203125" style="3" bestFit="1" customWidth="1"/>
    <col min="6387" max="6387" width="5.5546875" style="3" bestFit="1" customWidth="1"/>
    <col min="6388" max="6628" width="10" style="3"/>
    <col min="6629" max="6629" width="6.77734375" style="3" customWidth="1"/>
    <col min="6630" max="6630" width="5.109375" style="3" customWidth="1"/>
    <col min="6631" max="6631" width="11.6640625" style="3" bestFit="1" customWidth="1"/>
    <col min="6632" max="6632" width="18.33203125" style="3" customWidth="1"/>
    <col min="6633" max="6633" width="10" style="3"/>
    <col min="6634" max="6634" width="15.6640625" style="3" customWidth="1"/>
    <col min="6635" max="6635" width="17.77734375" style="3" customWidth="1"/>
    <col min="6636" max="6639" width="10" style="3"/>
    <col min="6640" max="6640" width="10.77734375" style="3" customWidth="1"/>
    <col min="6641" max="6641" width="14.5546875" style="3" customWidth="1"/>
    <col min="6642" max="6642" width="99.33203125" style="3" bestFit="1" customWidth="1"/>
    <col min="6643" max="6643" width="5.5546875" style="3" bestFit="1" customWidth="1"/>
    <col min="6644" max="6884" width="10" style="3"/>
    <col min="6885" max="6885" width="6.77734375" style="3" customWidth="1"/>
    <col min="6886" max="6886" width="5.109375" style="3" customWidth="1"/>
    <col min="6887" max="6887" width="11.6640625" style="3" bestFit="1" customWidth="1"/>
    <col min="6888" max="6888" width="18.33203125" style="3" customWidth="1"/>
    <col min="6889" max="6889" width="10" style="3"/>
    <col min="6890" max="6890" width="15.6640625" style="3" customWidth="1"/>
    <col min="6891" max="6891" width="17.77734375" style="3" customWidth="1"/>
    <col min="6892" max="6895" width="10" style="3"/>
    <col min="6896" max="6896" width="10.77734375" style="3" customWidth="1"/>
    <col min="6897" max="6897" width="14.5546875" style="3" customWidth="1"/>
    <col min="6898" max="6898" width="99.33203125" style="3" bestFit="1" customWidth="1"/>
    <col min="6899" max="6899" width="5.5546875" style="3" bestFit="1" customWidth="1"/>
    <col min="6900" max="7140" width="10" style="3"/>
    <col min="7141" max="7141" width="6.77734375" style="3" customWidth="1"/>
    <col min="7142" max="7142" width="5.109375" style="3" customWidth="1"/>
    <col min="7143" max="7143" width="11.6640625" style="3" bestFit="1" customWidth="1"/>
    <col min="7144" max="7144" width="18.33203125" style="3" customWidth="1"/>
    <col min="7145" max="7145" width="10" style="3"/>
    <col min="7146" max="7146" width="15.6640625" style="3" customWidth="1"/>
    <col min="7147" max="7147" width="17.77734375" style="3" customWidth="1"/>
    <col min="7148" max="7151" width="10" style="3"/>
    <col min="7152" max="7152" width="10.77734375" style="3" customWidth="1"/>
    <col min="7153" max="7153" width="14.5546875" style="3" customWidth="1"/>
    <col min="7154" max="7154" width="99.33203125" style="3" bestFit="1" customWidth="1"/>
    <col min="7155" max="7155" width="5.5546875" style="3" bestFit="1" customWidth="1"/>
    <col min="7156" max="7396" width="10" style="3"/>
    <col min="7397" max="7397" width="6.77734375" style="3" customWidth="1"/>
    <col min="7398" max="7398" width="5.109375" style="3" customWidth="1"/>
    <col min="7399" max="7399" width="11.6640625" style="3" bestFit="1" customWidth="1"/>
    <col min="7400" max="7400" width="18.33203125" style="3" customWidth="1"/>
    <col min="7401" max="7401" width="10" style="3"/>
    <col min="7402" max="7402" width="15.6640625" style="3" customWidth="1"/>
    <col min="7403" max="7403" width="17.77734375" style="3" customWidth="1"/>
    <col min="7404" max="7407" width="10" style="3"/>
    <col min="7408" max="7408" width="10.77734375" style="3" customWidth="1"/>
    <col min="7409" max="7409" width="14.5546875" style="3" customWidth="1"/>
    <col min="7410" max="7410" width="99.33203125" style="3" bestFit="1" customWidth="1"/>
    <col min="7411" max="7411" width="5.5546875" style="3" bestFit="1" customWidth="1"/>
    <col min="7412" max="7652" width="10" style="3"/>
    <col min="7653" max="7653" width="6.77734375" style="3" customWidth="1"/>
    <col min="7654" max="7654" width="5.109375" style="3" customWidth="1"/>
    <col min="7655" max="7655" width="11.6640625" style="3" bestFit="1" customWidth="1"/>
    <col min="7656" max="7656" width="18.33203125" style="3" customWidth="1"/>
    <col min="7657" max="7657" width="10" style="3"/>
    <col min="7658" max="7658" width="15.6640625" style="3" customWidth="1"/>
    <col min="7659" max="7659" width="17.77734375" style="3" customWidth="1"/>
    <col min="7660" max="7663" width="10" style="3"/>
    <col min="7664" max="7664" width="10.77734375" style="3" customWidth="1"/>
    <col min="7665" max="7665" width="14.5546875" style="3" customWidth="1"/>
    <col min="7666" max="7666" width="99.33203125" style="3" bestFit="1" customWidth="1"/>
    <col min="7667" max="7667" width="5.5546875" style="3" bestFit="1" customWidth="1"/>
    <col min="7668" max="7908" width="10" style="3"/>
    <col min="7909" max="7909" width="6.77734375" style="3" customWidth="1"/>
    <col min="7910" max="7910" width="5.109375" style="3" customWidth="1"/>
    <col min="7911" max="7911" width="11.6640625" style="3" bestFit="1" customWidth="1"/>
    <col min="7912" max="7912" width="18.33203125" style="3" customWidth="1"/>
    <col min="7913" max="7913" width="10" style="3"/>
    <col min="7914" max="7914" width="15.6640625" style="3" customWidth="1"/>
    <col min="7915" max="7915" width="17.77734375" style="3" customWidth="1"/>
    <col min="7916" max="7919" width="10" style="3"/>
    <col min="7920" max="7920" width="10.77734375" style="3" customWidth="1"/>
    <col min="7921" max="7921" width="14.5546875" style="3" customWidth="1"/>
    <col min="7922" max="7922" width="99.33203125" style="3" bestFit="1" customWidth="1"/>
    <col min="7923" max="7923" width="5.5546875" style="3" bestFit="1" customWidth="1"/>
    <col min="7924" max="8164" width="10" style="3"/>
    <col min="8165" max="8165" width="6.77734375" style="3" customWidth="1"/>
    <col min="8166" max="8166" width="5.109375" style="3" customWidth="1"/>
    <col min="8167" max="8167" width="11.6640625" style="3" bestFit="1" customWidth="1"/>
    <col min="8168" max="8168" width="18.33203125" style="3" customWidth="1"/>
    <col min="8169" max="8169" width="10" style="3"/>
    <col min="8170" max="8170" width="15.6640625" style="3" customWidth="1"/>
    <col min="8171" max="8171" width="17.77734375" style="3" customWidth="1"/>
    <col min="8172" max="8175" width="10" style="3"/>
    <col min="8176" max="8176" width="10.77734375" style="3" customWidth="1"/>
    <col min="8177" max="8177" width="14.5546875" style="3" customWidth="1"/>
    <col min="8178" max="8178" width="99.33203125" style="3" bestFit="1" customWidth="1"/>
    <col min="8179" max="8179" width="5.5546875" style="3" bestFit="1" customWidth="1"/>
    <col min="8180" max="8420" width="10" style="3"/>
    <col min="8421" max="8421" width="6.77734375" style="3" customWidth="1"/>
    <col min="8422" max="8422" width="5.109375" style="3" customWidth="1"/>
    <col min="8423" max="8423" width="11.6640625" style="3" bestFit="1" customWidth="1"/>
    <col min="8424" max="8424" width="18.33203125" style="3" customWidth="1"/>
    <col min="8425" max="8425" width="10" style="3"/>
    <col min="8426" max="8426" width="15.6640625" style="3" customWidth="1"/>
    <col min="8427" max="8427" width="17.77734375" style="3" customWidth="1"/>
    <col min="8428" max="8431" width="10" style="3"/>
    <col min="8432" max="8432" width="10.77734375" style="3" customWidth="1"/>
    <col min="8433" max="8433" width="14.5546875" style="3" customWidth="1"/>
    <col min="8434" max="8434" width="99.33203125" style="3" bestFit="1" customWidth="1"/>
    <col min="8435" max="8435" width="5.5546875" style="3" bestFit="1" customWidth="1"/>
    <col min="8436" max="8676" width="10" style="3"/>
    <col min="8677" max="8677" width="6.77734375" style="3" customWidth="1"/>
    <col min="8678" max="8678" width="5.109375" style="3" customWidth="1"/>
    <col min="8679" max="8679" width="11.6640625" style="3" bestFit="1" customWidth="1"/>
    <col min="8680" max="8680" width="18.33203125" style="3" customWidth="1"/>
    <col min="8681" max="8681" width="10" style="3"/>
    <col min="8682" max="8682" width="15.6640625" style="3" customWidth="1"/>
    <col min="8683" max="8683" width="17.77734375" style="3" customWidth="1"/>
    <col min="8684" max="8687" width="10" style="3"/>
    <col min="8688" max="8688" width="10.77734375" style="3" customWidth="1"/>
    <col min="8689" max="8689" width="14.5546875" style="3" customWidth="1"/>
    <col min="8690" max="8690" width="99.33203125" style="3" bestFit="1" customWidth="1"/>
    <col min="8691" max="8691" width="5.5546875" style="3" bestFit="1" customWidth="1"/>
    <col min="8692" max="8932" width="10" style="3"/>
    <col min="8933" max="8933" width="6.77734375" style="3" customWidth="1"/>
    <col min="8934" max="8934" width="5.109375" style="3" customWidth="1"/>
    <col min="8935" max="8935" width="11.6640625" style="3" bestFit="1" customWidth="1"/>
    <col min="8936" max="8936" width="18.33203125" style="3" customWidth="1"/>
    <col min="8937" max="8937" width="10" style="3"/>
    <col min="8938" max="8938" width="15.6640625" style="3" customWidth="1"/>
    <col min="8939" max="8939" width="17.77734375" style="3" customWidth="1"/>
    <col min="8940" max="8943" width="10" style="3"/>
    <col min="8944" max="8944" width="10.77734375" style="3" customWidth="1"/>
    <col min="8945" max="8945" width="14.5546875" style="3" customWidth="1"/>
    <col min="8946" max="8946" width="99.33203125" style="3" bestFit="1" customWidth="1"/>
    <col min="8947" max="8947" width="5.5546875" style="3" bestFit="1" customWidth="1"/>
    <col min="8948" max="9188" width="10" style="3"/>
    <col min="9189" max="9189" width="6.77734375" style="3" customWidth="1"/>
    <col min="9190" max="9190" width="5.109375" style="3" customWidth="1"/>
    <col min="9191" max="9191" width="11.6640625" style="3" bestFit="1" customWidth="1"/>
    <col min="9192" max="9192" width="18.33203125" style="3" customWidth="1"/>
    <col min="9193" max="9193" width="10" style="3"/>
    <col min="9194" max="9194" width="15.6640625" style="3" customWidth="1"/>
    <col min="9195" max="9195" width="17.77734375" style="3" customWidth="1"/>
    <col min="9196" max="9199" width="10" style="3"/>
    <col min="9200" max="9200" width="10.77734375" style="3" customWidth="1"/>
    <col min="9201" max="9201" width="14.5546875" style="3" customWidth="1"/>
    <col min="9202" max="9202" width="99.33203125" style="3" bestFit="1" customWidth="1"/>
    <col min="9203" max="9203" width="5.5546875" style="3" bestFit="1" customWidth="1"/>
    <col min="9204" max="9444" width="10" style="3"/>
    <col min="9445" max="9445" width="6.77734375" style="3" customWidth="1"/>
    <col min="9446" max="9446" width="5.109375" style="3" customWidth="1"/>
    <col min="9447" max="9447" width="11.6640625" style="3" bestFit="1" customWidth="1"/>
    <col min="9448" max="9448" width="18.33203125" style="3" customWidth="1"/>
    <col min="9449" max="9449" width="10" style="3"/>
    <col min="9450" max="9450" width="15.6640625" style="3" customWidth="1"/>
    <col min="9451" max="9451" width="17.77734375" style="3" customWidth="1"/>
    <col min="9452" max="9455" width="10" style="3"/>
    <col min="9456" max="9456" width="10.77734375" style="3" customWidth="1"/>
    <col min="9457" max="9457" width="14.5546875" style="3" customWidth="1"/>
    <col min="9458" max="9458" width="99.33203125" style="3" bestFit="1" customWidth="1"/>
    <col min="9459" max="9459" width="5.5546875" style="3" bestFit="1" customWidth="1"/>
    <col min="9460" max="9700" width="10" style="3"/>
    <col min="9701" max="9701" width="6.77734375" style="3" customWidth="1"/>
    <col min="9702" max="9702" width="5.109375" style="3" customWidth="1"/>
    <col min="9703" max="9703" width="11.6640625" style="3" bestFit="1" customWidth="1"/>
    <col min="9704" max="9704" width="18.33203125" style="3" customWidth="1"/>
    <col min="9705" max="9705" width="10" style="3"/>
    <col min="9706" max="9706" width="15.6640625" style="3" customWidth="1"/>
    <col min="9707" max="9707" width="17.77734375" style="3" customWidth="1"/>
    <col min="9708" max="9711" width="10" style="3"/>
    <col min="9712" max="9712" width="10.77734375" style="3" customWidth="1"/>
    <col min="9713" max="9713" width="14.5546875" style="3" customWidth="1"/>
    <col min="9714" max="9714" width="99.33203125" style="3" bestFit="1" customWidth="1"/>
    <col min="9715" max="9715" width="5.5546875" style="3" bestFit="1" customWidth="1"/>
    <col min="9716" max="9956" width="10" style="3"/>
    <col min="9957" max="9957" width="6.77734375" style="3" customWidth="1"/>
    <col min="9958" max="9958" width="5.109375" style="3" customWidth="1"/>
    <col min="9959" max="9959" width="11.6640625" style="3" bestFit="1" customWidth="1"/>
    <col min="9960" max="9960" width="18.33203125" style="3" customWidth="1"/>
    <col min="9961" max="9961" width="10" style="3"/>
    <col min="9962" max="9962" width="15.6640625" style="3" customWidth="1"/>
    <col min="9963" max="9963" width="17.77734375" style="3" customWidth="1"/>
    <col min="9964" max="9967" width="10" style="3"/>
    <col min="9968" max="9968" width="10.77734375" style="3" customWidth="1"/>
    <col min="9969" max="9969" width="14.5546875" style="3" customWidth="1"/>
    <col min="9970" max="9970" width="99.33203125" style="3" bestFit="1" customWidth="1"/>
    <col min="9971" max="9971" width="5.5546875" style="3" bestFit="1" customWidth="1"/>
    <col min="9972" max="10212" width="10" style="3"/>
    <col min="10213" max="10213" width="6.77734375" style="3" customWidth="1"/>
    <col min="10214" max="10214" width="5.109375" style="3" customWidth="1"/>
    <col min="10215" max="10215" width="11.6640625" style="3" bestFit="1" customWidth="1"/>
    <col min="10216" max="10216" width="18.33203125" style="3" customWidth="1"/>
    <col min="10217" max="10217" width="10" style="3"/>
    <col min="10218" max="10218" width="15.6640625" style="3" customWidth="1"/>
    <col min="10219" max="10219" width="17.77734375" style="3" customWidth="1"/>
    <col min="10220" max="10223" width="10" style="3"/>
    <col min="10224" max="10224" width="10.77734375" style="3" customWidth="1"/>
    <col min="10225" max="10225" width="14.5546875" style="3" customWidth="1"/>
    <col min="10226" max="10226" width="99.33203125" style="3" bestFit="1" customWidth="1"/>
    <col min="10227" max="10227" width="5.5546875" style="3" bestFit="1" customWidth="1"/>
    <col min="10228" max="10468" width="10" style="3"/>
    <col min="10469" max="10469" width="6.77734375" style="3" customWidth="1"/>
    <col min="10470" max="10470" width="5.109375" style="3" customWidth="1"/>
    <col min="10471" max="10471" width="11.6640625" style="3" bestFit="1" customWidth="1"/>
    <col min="10472" max="10472" width="18.33203125" style="3" customWidth="1"/>
    <col min="10473" max="10473" width="10" style="3"/>
    <col min="10474" max="10474" width="15.6640625" style="3" customWidth="1"/>
    <col min="10475" max="10475" width="17.77734375" style="3" customWidth="1"/>
    <col min="10476" max="10479" width="10" style="3"/>
    <col min="10480" max="10480" width="10.77734375" style="3" customWidth="1"/>
    <col min="10481" max="10481" width="14.5546875" style="3" customWidth="1"/>
    <col min="10482" max="10482" width="99.33203125" style="3" bestFit="1" customWidth="1"/>
    <col min="10483" max="10483" width="5.5546875" style="3" bestFit="1" customWidth="1"/>
    <col min="10484" max="10724" width="10" style="3"/>
    <col min="10725" max="10725" width="6.77734375" style="3" customWidth="1"/>
    <col min="10726" max="10726" width="5.109375" style="3" customWidth="1"/>
    <col min="10727" max="10727" width="11.6640625" style="3" bestFit="1" customWidth="1"/>
    <col min="10728" max="10728" width="18.33203125" style="3" customWidth="1"/>
    <col min="10729" max="10729" width="10" style="3"/>
    <col min="10730" max="10730" width="15.6640625" style="3" customWidth="1"/>
    <col min="10731" max="10731" width="17.77734375" style="3" customWidth="1"/>
    <col min="10732" max="10735" width="10" style="3"/>
    <col min="10736" max="10736" width="10.77734375" style="3" customWidth="1"/>
    <col min="10737" max="10737" width="14.5546875" style="3" customWidth="1"/>
    <col min="10738" max="10738" width="99.33203125" style="3" bestFit="1" customWidth="1"/>
    <col min="10739" max="10739" width="5.5546875" style="3" bestFit="1" customWidth="1"/>
    <col min="10740" max="10980" width="10" style="3"/>
    <col min="10981" max="10981" width="6.77734375" style="3" customWidth="1"/>
    <col min="10982" max="10982" width="5.109375" style="3" customWidth="1"/>
    <col min="10983" max="10983" width="11.6640625" style="3" bestFit="1" customWidth="1"/>
    <col min="10984" max="10984" width="18.33203125" style="3" customWidth="1"/>
    <col min="10985" max="10985" width="10" style="3"/>
    <col min="10986" max="10986" width="15.6640625" style="3" customWidth="1"/>
    <col min="10987" max="10987" width="17.77734375" style="3" customWidth="1"/>
    <col min="10988" max="10991" width="10" style="3"/>
    <col min="10992" max="10992" width="10.77734375" style="3" customWidth="1"/>
    <col min="10993" max="10993" width="14.5546875" style="3" customWidth="1"/>
    <col min="10994" max="10994" width="99.33203125" style="3" bestFit="1" customWidth="1"/>
    <col min="10995" max="10995" width="5.5546875" style="3" bestFit="1" customWidth="1"/>
    <col min="10996" max="11236" width="10" style="3"/>
    <col min="11237" max="11237" width="6.77734375" style="3" customWidth="1"/>
    <col min="11238" max="11238" width="5.109375" style="3" customWidth="1"/>
    <col min="11239" max="11239" width="11.6640625" style="3" bestFit="1" customWidth="1"/>
    <col min="11240" max="11240" width="18.33203125" style="3" customWidth="1"/>
    <col min="11241" max="11241" width="10" style="3"/>
    <col min="11242" max="11242" width="15.6640625" style="3" customWidth="1"/>
    <col min="11243" max="11243" width="17.77734375" style="3" customWidth="1"/>
    <col min="11244" max="11247" width="10" style="3"/>
    <col min="11248" max="11248" width="10.77734375" style="3" customWidth="1"/>
    <col min="11249" max="11249" width="14.5546875" style="3" customWidth="1"/>
    <col min="11250" max="11250" width="99.33203125" style="3" bestFit="1" customWidth="1"/>
    <col min="11251" max="11251" width="5.5546875" style="3" bestFit="1" customWidth="1"/>
    <col min="11252" max="11492" width="10" style="3"/>
    <col min="11493" max="11493" width="6.77734375" style="3" customWidth="1"/>
    <col min="11494" max="11494" width="5.109375" style="3" customWidth="1"/>
    <col min="11495" max="11495" width="11.6640625" style="3" bestFit="1" customWidth="1"/>
    <col min="11496" max="11496" width="18.33203125" style="3" customWidth="1"/>
    <col min="11497" max="11497" width="10" style="3"/>
    <col min="11498" max="11498" width="15.6640625" style="3" customWidth="1"/>
    <col min="11499" max="11499" width="17.77734375" style="3" customWidth="1"/>
    <col min="11500" max="11503" width="10" style="3"/>
    <col min="11504" max="11504" width="10.77734375" style="3" customWidth="1"/>
    <col min="11505" max="11505" width="14.5546875" style="3" customWidth="1"/>
    <col min="11506" max="11506" width="99.33203125" style="3" bestFit="1" customWidth="1"/>
    <col min="11507" max="11507" width="5.5546875" style="3" bestFit="1" customWidth="1"/>
    <col min="11508" max="11748" width="10" style="3"/>
    <col min="11749" max="11749" width="6.77734375" style="3" customWidth="1"/>
    <col min="11750" max="11750" width="5.109375" style="3" customWidth="1"/>
    <col min="11751" max="11751" width="11.6640625" style="3" bestFit="1" customWidth="1"/>
    <col min="11752" max="11752" width="18.33203125" style="3" customWidth="1"/>
    <col min="11753" max="11753" width="10" style="3"/>
    <col min="11754" max="11754" width="15.6640625" style="3" customWidth="1"/>
    <col min="11755" max="11755" width="17.77734375" style="3" customWidth="1"/>
    <col min="11756" max="11759" width="10" style="3"/>
    <col min="11760" max="11760" width="10.77734375" style="3" customWidth="1"/>
    <col min="11761" max="11761" width="14.5546875" style="3" customWidth="1"/>
    <col min="11762" max="11762" width="99.33203125" style="3" bestFit="1" customWidth="1"/>
    <col min="11763" max="11763" width="5.5546875" style="3" bestFit="1" customWidth="1"/>
    <col min="11764" max="12004" width="10" style="3"/>
    <col min="12005" max="12005" width="6.77734375" style="3" customWidth="1"/>
    <col min="12006" max="12006" width="5.109375" style="3" customWidth="1"/>
    <col min="12007" max="12007" width="11.6640625" style="3" bestFit="1" customWidth="1"/>
    <col min="12008" max="12008" width="18.33203125" style="3" customWidth="1"/>
    <col min="12009" max="12009" width="10" style="3"/>
    <col min="12010" max="12010" width="15.6640625" style="3" customWidth="1"/>
    <col min="12011" max="12011" width="17.77734375" style="3" customWidth="1"/>
    <col min="12012" max="12015" width="10" style="3"/>
    <col min="12016" max="12016" width="10.77734375" style="3" customWidth="1"/>
    <col min="12017" max="12017" width="14.5546875" style="3" customWidth="1"/>
    <col min="12018" max="12018" width="99.33203125" style="3" bestFit="1" customWidth="1"/>
    <col min="12019" max="12019" width="5.5546875" style="3" bestFit="1" customWidth="1"/>
    <col min="12020" max="12260" width="10" style="3"/>
    <col min="12261" max="12261" width="6.77734375" style="3" customWidth="1"/>
    <col min="12262" max="12262" width="5.109375" style="3" customWidth="1"/>
    <col min="12263" max="12263" width="11.6640625" style="3" bestFit="1" customWidth="1"/>
    <col min="12264" max="12264" width="18.33203125" style="3" customWidth="1"/>
    <col min="12265" max="12265" width="10" style="3"/>
    <col min="12266" max="12266" width="15.6640625" style="3" customWidth="1"/>
    <col min="12267" max="12267" width="17.77734375" style="3" customWidth="1"/>
    <col min="12268" max="12271" width="10" style="3"/>
    <col min="12272" max="12272" width="10.77734375" style="3" customWidth="1"/>
    <col min="12273" max="12273" width="14.5546875" style="3" customWidth="1"/>
    <col min="12274" max="12274" width="99.33203125" style="3" bestFit="1" customWidth="1"/>
    <col min="12275" max="12275" width="5.5546875" style="3" bestFit="1" customWidth="1"/>
    <col min="12276" max="12516" width="10" style="3"/>
    <col min="12517" max="12517" width="6.77734375" style="3" customWidth="1"/>
    <col min="12518" max="12518" width="5.109375" style="3" customWidth="1"/>
    <col min="12519" max="12519" width="11.6640625" style="3" bestFit="1" customWidth="1"/>
    <col min="12520" max="12520" width="18.33203125" style="3" customWidth="1"/>
    <col min="12521" max="12521" width="10" style="3"/>
    <col min="12522" max="12522" width="15.6640625" style="3" customWidth="1"/>
    <col min="12523" max="12523" width="17.77734375" style="3" customWidth="1"/>
    <col min="12524" max="12527" width="10" style="3"/>
    <col min="12528" max="12528" width="10.77734375" style="3" customWidth="1"/>
    <col min="12529" max="12529" width="14.5546875" style="3" customWidth="1"/>
    <col min="12530" max="12530" width="99.33203125" style="3" bestFit="1" customWidth="1"/>
    <col min="12531" max="12531" width="5.5546875" style="3" bestFit="1" customWidth="1"/>
    <col min="12532" max="12772" width="10" style="3"/>
    <col min="12773" max="12773" width="6.77734375" style="3" customWidth="1"/>
    <col min="12774" max="12774" width="5.109375" style="3" customWidth="1"/>
    <col min="12775" max="12775" width="11.6640625" style="3" bestFit="1" customWidth="1"/>
    <col min="12776" max="12776" width="18.33203125" style="3" customWidth="1"/>
    <col min="12777" max="12777" width="10" style="3"/>
    <col min="12778" max="12778" width="15.6640625" style="3" customWidth="1"/>
    <col min="12779" max="12779" width="17.77734375" style="3" customWidth="1"/>
    <col min="12780" max="12783" width="10" style="3"/>
    <col min="12784" max="12784" width="10.77734375" style="3" customWidth="1"/>
    <col min="12785" max="12785" width="14.5546875" style="3" customWidth="1"/>
    <col min="12786" max="12786" width="99.33203125" style="3" bestFit="1" customWidth="1"/>
    <col min="12787" max="12787" width="5.5546875" style="3" bestFit="1" customWidth="1"/>
    <col min="12788" max="13028" width="10" style="3"/>
    <col min="13029" max="13029" width="6.77734375" style="3" customWidth="1"/>
    <col min="13030" max="13030" width="5.109375" style="3" customWidth="1"/>
    <col min="13031" max="13031" width="11.6640625" style="3" bestFit="1" customWidth="1"/>
    <col min="13032" max="13032" width="18.33203125" style="3" customWidth="1"/>
    <col min="13033" max="13033" width="10" style="3"/>
    <col min="13034" max="13034" width="15.6640625" style="3" customWidth="1"/>
    <col min="13035" max="13035" width="17.77734375" style="3" customWidth="1"/>
    <col min="13036" max="13039" width="10" style="3"/>
    <col min="13040" max="13040" width="10.77734375" style="3" customWidth="1"/>
    <col min="13041" max="13041" width="14.5546875" style="3" customWidth="1"/>
    <col min="13042" max="13042" width="99.33203125" style="3" bestFit="1" customWidth="1"/>
    <col min="13043" max="13043" width="5.5546875" style="3" bestFit="1" customWidth="1"/>
    <col min="13044" max="13284" width="10" style="3"/>
    <col min="13285" max="13285" width="6.77734375" style="3" customWidth="1"/>
    <col min="13286" max="13286" width="5.109375" style="3" customWidth="1"/>
    <col min="13287" max="13287" width="11.6640625" style="3" bestFit="1" customWidth="1"/>
    <col min="13288" max="13288" width="18.33203125" style="3" customWidth="1"/>
    <col min="13289" max="13289" width="10" style="3"/>
    <col min="13290" max="13290" width="15.6640625" style="3" customWidth="1"/>
    <col min="13291" max="13291" width="17.77734375" style="3" customWidth="1"/>
    <col min="13292" max="13295" width="10" style="3"/>
    <col min="13296" max="13296" width="10.77734375" style="3" customWidth="1"/>
    <col min="13297" max="13297" width="14.5546875" style="3" customWidth="1"/>
    <col min="13298" max="13298" width="99.33203125" style="3" bestFit="1" customWidth="1"/>
    <col min="13299" max="13299" width="5.5546875" style="3" bestFit="1" customWidth="1"/>
    <col min="13300" max="13540" width="10" style="3"/>
    <col min="13541" max="13541" width="6.77734375" style="3" customWidth="1"/>
    <col min="13542" max="13542" width="5.109375" style="3" customWidth="1"/>
    <col min="13543" max="13543" width="11.6640625" style="3" bestFit="1" customWidth="1"/>
    <col min="13544" max="13544" width="18.33203125" style="3" customWidth="1"/>
    <col min="13545" max="13545" width="10" style="3"/>
    <col min="13546" max="13546" width="15.6640625" style="3" customWidth="1"/>
    <col min="13547" max="13547" width="17.77734375" style="3" customWidth="1"/>
    <col min="13548" max="13551" width="10" style="3"/>
    <col min="13552" max="13552" width="10.77734375" style="3" customWidth="1"/>
    <col min="13553" max="13553" width="14.5546875" style="3" customWidth="1"/>
    <col min="13554" max="13554" width="99.33203125" style="3" bestFit="1" customWidth="1"/>
    <col min="13555" max="13555" width="5.5546875" style="3" bestFit="1" customWidth="1"/>
    <col min="13556" max="13796" width="10" style="3"/>
    <col min="13797" max="13797" width="6.77734375" style="3" customWidth="1"/>
    <col min="13798" max="13798" width="5.109375" style="3" customWidth="1"/>
    <col min="13799" max="13799" width="11.6640625" style="3" bestFit="1" customWidth="1"/>
    <col min="13800" max="13800" width="18.33203125" style="3" customWidth="1"/>
    <col min="13801" max="13801" width="10" style="3"/>
    <col min="13802" max="13802" width="15.6640625" style="3" customWidth="1"/>
    <col min="13803" max="13803" width="17.77734375" style="3" customWidth="1"/>
    <col min="13804" max="13807" width="10" style="3"/>
    <col min="13808" max="13808" width="10.77734375" style="3" customWidth="1"/>
    <col min="13809" max="13809" width="14.5546875" style="3" customWidth="1"/>
    <col min="13810" max="13810" width="99.33203125" style="3" bestFit="1" customWidth="1"/>
    <col min="13811" max="13811" width="5.5546875" style="3" bestFit="1" customWidth="1"/>
    <col min="13812" max="14052" width="10" style="3"/>
    <col min="14053" max="14053" width="6.77734375" style="3" customWidth="1"/>
    <col min="14054" max="14054" width="5.109375" style="3" customWidth="1"/>
    <col min="14055" max="14055" width="11.6640625" style="3" bestFit="1" customWidth="1"/>
    <col min="14056" max="14056" width="18.33203125" style="3" customWidth="1"/>
    <col min="14057" max="14057" width="10" style="3"/>
    <col min="14058" max="14058" width="15.6640625" style="3" customWidth="1"/>
    <col min="14059" max="14059" width="17.77734375" style="3" customWidth="1"/>
    <col min="14060" max="14063" width="10" style="3"/>
    <col min="14064" max="14064" width="10.77734375" style="3" customWidth="1"/>
    <col min="14065" max="14065" width="14.5546875" style="3" customWidth="1"/>
    <col min="14066" max="14066" width="99.33203125" style="3" bestFit="1" customWidth="1"/>
    <col min="14067" max="14067" width="5.5546875" style="3" bestFit="1" customWidth="1"/>
    <col min="14068" max="14308" width="10" style="3"/>
    <col min="14309" max="14309" width="6.77734375" style="3" customWidth="1"/>
    <col min="14310" max="14310" width="5.109375" style="3" customWidth="1"/>
    <col min="14311" max="14311" width="11.6640625" style="3" bestFit="1" customWidth="1"/>
    <col min="14312" max="14312" width="18.33203125" style="3" customWidth="1"/>
    <col min="14313" max="14313" width="10" style="3"/>
    <col min="14314" max="14314" width="15.6640625" style="3" customWidth="1"/>
    <col min="14315" max="14315" width="17.77734375" style="3" customWidth="1"/>
    <col min="14316" max="14319" width="10" style="3"/>
    <col min="14320" max="14320" width="10.77734375" style="3" customWidth="1"/>
    <col min="14321" max="14321" width="14.5546875" style="3" customWidth="1"/>
    <col min="14322" max="14322" width="99.33203125" style="3" bestFit="1" customWidth="1"/>
    <col min="14323" max="14323" width="5.5546875" style="3" bestFit="1" customWidth="1"/>
    <col min="14324" max="14564" width="10" style="3"/>
    <col min="14565" max="14565" width="6.77734375" style="3" customWidth="1"/>
    <col min="14566" max="14566" width="5.109375" style="3" customWidth="1"/>
    <col min="14567" max="14567" width="11.6640625" style="3" bestFit="1" customWidth="1"/>
    <col min="14568" max="14568" width="18.33203125" style="3" customWidth="1"/>
    <col min="14569" max="14569" width="10" style="3"/>
    <col min="14570" max="14570" width="15.6640625" style="3" customWidth="1"/>
    <col min="14571" max="14571" width="17.77734375" style="3" customWidth="1"/>
    <col min="14572" max="14575" width="10" style="3"/>
    <col min="14576" max="14576" width="10.77734375" style="3" customWidth="1"/>
    <col min="14577" max="14577" width="14.5546875" style="3" customWidth="1"/>
    <col min="14578" max="14578" width="99.33203125" style="3" bestFit="1" customWidth="1"/>
    <col min="14579" max="14579" width="5.5546875" style="3" bestFit="1" customWidth="1"/>
    <col min="14580" max="14820" width="10" style="3"/>
    <col min="14821" max="14821" width="6.77734375" style="3" customWidth="1"/>
    <col min="14822" max="14822" width="5.109375" style="3" customWidth="1"/>
    <col min="14823" max="14823" width="11.6640625" style="3" bestFit="1" customWidth="1"/>
    <col min="14824" max="14824" width="18.33203125" style="3" customWidth="1"/>
    <col min="14825" max="14825" width="10" style="3"/>
    <col min="14826" max="14826" width="15.6640625" style="3" customWidth="1"/>
    <col min="14827" max="14827" width="17.77734375" style="3" customWidth="1"/>
    <col min="14828" max="14831" width="10" style="3"/>
    <col min="14832" max="14832" width="10.77734375" style="3" customWidth="1"/>
    <col min="14833" max="14833" width="14.5546875" style="3" customWidth="1"/>
    <col min="14834" max="14834" width="99.33203125" style="3" bestFit="1" customWidth="1"/>
    <col min="14835" max="14835" width="5.5546875" style="3" bestFit="1" customWidth="1"/>
    <col min="14836" max="15076" width="10" style="3"/>
    <col min="15077" max="15077" width="6.77734375" style="3" customWidth="1"/>
    <col min="15078" max="15078" width="5.109375" style="3" customWidth="1"/>
    <col min="15079" max="15079" width="11.6640625" style="3" bestFit="1" customWidth="1"/>
    <col min="15080" max="15080" width="18.33203125" style="3" customWidth="1"/>
    <col min="15081" max="15081" width="10" style="3"/>
    <col min="15082" max="15082" width="15.6640625" style="3" customWidth="1"/>
    <col min="15083" max="15083" width="17.77734375" style="3" customWidth="1"/>
    <col min="15084" max="15087" width="10" style="3"/>
    <col min="15088" max="15088" width="10.77734375" style="3" customWidth="1"/>
    <col min="15089" max="15089" width="14.5546875" style="3" customWidth="1"/>
    <col min="15090" max="15090" width="99.33203125" style="3" bestFit="1" customWidth="1"/>
    <col min="15091" max="15091" width="5.5546875" style="3" bestFit="1" customWidth="1"/>
    <col min="15092" max="15332" width="10" style="3"/>
    <col min="15333" max="15333" width="6.77734375" style="3" customWidth="1"/>
    <col min="15334" max="15334" width="5.109375" style="3" customWidth="1"/>
    <col min="15335" max="15335" width="11.6640625" style="3" bestFit="1" customWidth="1"/>
    <col min="15336" max="15336" width="18.33203125" style="3" customWidth="1"/>
    <col min="15337" max="15337" width="10" style="3"/>
    <col min="15338" max="15338" width="15.6640625" style="3" customWidth="1"/>
    <col min="15339" max="15339" width="17.77734375" style="3" customWidth="1"/>
    <col min="15340" max="15343" width="10" style="3"/>
    <col min="15344" max="15344" width="10.77734375" style="3" customWidth="1"/>
    <col min="15345" max="15345" width="14.5546875" style="3" customWidth="1"/>
    <col min="15346" max="15346" width="99.33203125" style="3" bestFit="1" customWidth="1"/>
    <col min="15347" max="15347" width="5.5546875" style="3" bestFit="1" customWidth="1"/>
    <col min="15348" max="15588" width="10" style="3"/>
    <col min="15589" max="15589" width="6.77734375" style="3" customWidth="1"/>
    <col min="15590" max="15590" width="5.109375" style="3" customWidth="1"/>
    <col min="15591" max="15591" width="11.6640625" style="3" bestFit="1" customWidth="1"/>
    <col min="15592" max="15592" width="18.33203125" style="3" customWidth="1"/>
    <col min="15593" max="15593" width="10" style="3"/>
    <col min="15594" max="15594" width="15.6640625" style="3" customWidth="1"/>
    <col min="15595" max="15595" width="17.77734375" style="3" customWidth="1"/>
    <col min="15596" max="15599" width="10" style="3"/>
    <col min="15600" max="15600" width="10.77734375" style="3" customWidth="1"/>
    <col min="15601" max="15601" width="14.5546875" style="3" customWidth="1"/>
    <col min="15602" max="15602" width="99.33203125" style="3" bestFit="1" customWidth="1"/>
    <col min="15603" max="15603" width="5.5546875" style="3" bestFit="1" customWidth="1"/>
    <col min="15604" max="15844" width="10" style="3"/>
    <col min="15845" max="15845" width="6.77734375" style="3" customWidth="1"/>
    <col min="15846" max="15846" width="5.109375" style="3" customWidth="1"/>
    <col min="15847" max="15847" width="11.6640625" style="3" bestFit="1" customWidth="1"/>
    <col min="15848" max="15848" width="18.33203125" style="3" customWidth="1"/>
    <col min="15849" max="15849" width="10" style="3"/>
    <col min="15850" max="15850" width="15.6640625" style="3" customWidth="1"/>
    <col min="15851" max="15851" width="17.77734375" style="3" customWidth="1"/>
    <col min="15852" max="15855" width="10" style="3"/>
    <col min="15856" max="15856" width="10.77734375" style="3" customWidth="1"/>
    <col min="15857" max="15857" width="14.5546875" style="3" customWidth="1"/>
    <col min="15858" max="15858" width="99.33203125" style="3" bestFit="1" customWidth="1"/>
    <col min="15859" max="15859" width="5.5546875" style="3" bestFit="1" customWidth="1"/>
    <col min="15860" max="16100" width="10" style="3"/>
    <col min="16101" max="16101" width="6.77734375" style="3" customWidth="1"/>
    <col min="16102" max="16102" width="5.109375" style="3" customWidth="1"/>
    <col min="16103" max="16103" width="11.6640625" style="3" bestFit="1" customWidth="1"/>
    <col min="16104" max="16104" width="18.33203125" style="3" customWidth="1"/>
    <col min="16105" max="16105" width="10" style="3"/>
    <col min="16106" max="16106" width="15.6640625" style="3" customWidth="1"/>
    <col min="16107" max="16107" width="17.77734375" style="3" customWidth="1"/>
    <col min="16108" max="16111" width="10" style="3"/>
    <col min="16112" max="16112" width="10.77734375" style="3" customWidth="1"/>
    <col min="16113" max="16113" width="14.5546875" style="3" customWidth="1"/>
    <col min="16114" max="16114" width="99.33203125" style="3" bestFit="1" customWidth="1"/>
    <col min="16115" max="16115" width="5.5546875" style="3" bestFit="1" customWidth="1"/>
    <col min="16116" max="16384" width="10" style="3"/>
  </cols>
  <sheetData>
    <row r="1" spans="1:15" s="4" customFormat="1" ht="15.6" hidden="1" customHeight="1" thickBot="1">
      <c r="A1" s="89" t="s">
        <v>1</v>
      </c>
      <c r="B1" s="89"/>
      <c r="C1" s="82" t="s">
        <v>88</v>
      </c>
      <c r="D1" s="82"/>
      <c r="E1" s="82"/>
      <c r="F1" s="82"/>
      <c r="G1" s="82"/>
      <c r="H1" s="82"/>
      <c r="I1" s="82"/>
      <c r="J1" s="82"/>
      <c r="K1" s="82"/>
      <c r="L1" s="82"/>
    </row>
    <row r="2" spans="1:15" s="4" customFormat="1" ht="15.6" hidden="1" customHeight="1" thickBot="1">
      <c r="A2" s="75" t="s">
        <v>2</v>
      </c>
      <c r="B2" s="75"/>
      <c r="C2" s="67" t="s">
        <v>43</v>
      </c>
      <c r="D2" s="67"/>
      <c r="E2" s="73"/>
      <c r="F2" s="73"/>
      <c r="G2" s="31" t="s">
        <v>3</v>
      </c>
      <c r="H2" s="82" t="s">
        <v>84</v>
      </c>
      <c r="I2" s="82"/>
      <c r="J2" s="82"/>
      <c r="K2" s="82"/>
      <c r="L2" s="82"/>
    </row>
    <row r="3" spans="1:15" s="4" customFormat="1" ht="15.6" hidden="1" customHeight="1" thickBot="1">
      <c r="A3" s="70" t="s">
        <v>38</v>
      </c>
      <c r="B3" s="71"/>
      <c r="C3" s="67"/>
      <c r="D3" s="67"/>
      <c r="E3" s="38" t="s">
        <v>4</v>
      </c>
      <c r="F3" s="36" t="s">
        <v>5</v>
      </c>
      <c r="G3" s="31" t="s">
        <v>6</v>
      </c>
      <c r="H3" s="67" t="s">
        <v>7</v>
      </c>
      <c r="I3" s="67"/>
      <c r="J3" s="82" t="s">
        <v>8</v>
      </c>
      <c r="K3" s="82"/>
      <c r="L3" s="31" t="s">
        <v>9</v>
      </c>
    </row>
    <row r="4" spans="1:15" s="4" customFormat="1" ht="15.6" hidden="1" customHeight="1" thickBot="1">
      <c r="A4" s="72"/>
      <c r="B4" s="73"/>
      <c r="C4" s="84" t="s">
        <v>10</v>
      </c>
      <c r="D4" s="84"/>
      <c r="E4" s="8">
        <f>SUM(E5:E7)</f>
        <v>13.36</v>
      </c>
      <c r="F4" s="30">
        <f>SUM(F5:F7)</f>
        <v>11.754799999999999</v>
      </c>
      <c r="G4" s="30">
        <f>SUM(G5:G7)</f>
        <v>11.754799999999999</v>
      </c>
      <c r="H4" s="100">
        <v>10</v>
      </c>
      <c r="I4" s="100"/>
      <c r="J4" s="96">
        <f>G4/F4</f>
        <v>1</v>
      </c>
      <c r="K4" s="96"/>
      <c r="L4" s="25">
        <f>H4*J4</f>
        <v>10</v>
      </c>
      <c r="M4" s="10">
        <f>G4-F4</f>
        <v>0</v>
      </c>
    </row>
    <row r="5" spans="1:15" s="4" customFormat="1" ht="15.6" hidden="1" customHeight="1" thickBot="1">
      <c r="A5" s="72"/>
      <c r="B5" s="73"/>
      <c r="C5" s="67" t="s">
        <v>31</v>
      </c>
      <c r="D5" s="67"/>
      <c r="E5" s="8">
        <v>13.36</v>
      </c>
      <c r="F5" s="8">
        <f>117548/10000</f>
        <v>11.754799999999999</v>
      </c>
      <c r="G5" s="8">
        <f>F5</f>
        <v>11.754799999999999</v>
      </c>
      <c r="H5" s="67" t="s">
        <v>46</v>
      </c>
      <c r="I5" s="67"/>
      <c r="J5" s="96">
        <f t="shared" ref="J5" si="0">G5/F5</f>
        <v>1</v>
      </c>
      <c r="K5" s="96"/>
      <c r="L5" s="31" t="s">
        <v>11</v>
      </c>
    </row>
    <row r="6" spans="1:15" s="4" customFormat="1" ht="15.6" hidden="1" customHeight="1" thickBot="1">
      <c r="A6" s="72"/>
      <c r="B6" s="73"/>
      <c r="C6" s="67" t="s">
        <v>32</v>
      </c>
      <c r="D6" s="67"/>
      <c r="E6" s="34"/>
      <c r="F6" s="8"/>
      <c r="G6" s="8"/>
      <c r="H6" s="67" t="s">
        <v>11</v>
      </c>
      <c r="I6" s="67"/>
      <c r="J6" s="96"/>
      <c r="K6" s="96"/>
      <c r="L6" s="31" t="s">
        <v>11</v>
      </c>
    </row>
    <row r="7" spans="1:15" s="4" customFormat="1" ht="15" hidden="1" customHeight="1" thickBot="1">
      <c r="A7" s="72"/>
      <c r="B7" s="73"/>
      <c r="C7" s="73" t="s">
        <v>33</v>
      </c>
      <c r="D7" s="73"/>
      <c r="E7" s="35"/>
      <c r="F7" s="8"/>
      <c r="G7" s="8"/>
      <c r="H7" s="67" t="s">
        <v>11</v>
      </c>
      <c r="I7" s="67"/>
      <c r="J7" s="96"/>
      <c r="K7" s="96"/>
      <c r="L7" s="31" t="s">
        <v>11</v>
      </c>
    </row>
    <row r="8" spans="1:15" s="4" customFormat="1" ht="15.6" hidden="1" customHeight="1" thickBot="1">
      <c r="A8" s="89" t="s">
        <v>1</v>
      </c>
      <c r="B8" s="89"/>
      <c r="C8" s="82" t="s">
        <v>89</v>
      </c>
      <c r="D8" s="82"/>
      <c r="E8" s="82"/>
      <c r="F8" s="82"/>
      <c r="G8" s="82"/>
      <c r="H8" s="82"/>
      <c r="I8" s="82"/>
      <c r="J8" s="82"/>
      <c r="K8" s="82"/>
      <c r="L8" s="82"/>
    </row>
    <row r="9" spans="1:15" s="4" customFormat="1" ht="15.6" hidden="1" customHeight="1" thickBot="1">
      <c r="A9" s="75" t="s">
        <v>2</v>
      </c>
      <c r="B9" s="75"/>
      <c r="C9" s="67" t="s">
        <v>43</v>
      </c>
      <c r="D9" s="67"/>
      <c r="E9" s="73"/>
      <c r="F9" s="73"/>
      <c r="G9" s="31" t="s">
        <v>3</v>
      </c>
      <c r="H9" s="82" t="s">
        <v>84</v>
      </c>
      <c r="I9" s="82"/>
      <c r="J9" s="82"/>
      <c r="K9" s="82"/>
      <c r="L9" s="82"/>
    </row>
    <row r="10" spans="1:15" s="4" customFormat="1" ht="15.6" hidden="1" customHeight="1" thickBot="1">
      <c r="A10" s="70" t="s">
        <v>38</v>
      </c>
      <c r="B10" s="71"/>
      <c r="C10" s="67"/>
      <c r="D10" s="67"/>
      <c r="E10" s="38" t="s">
        <v>4</v>
      </c>
      <c r="F10" s="36" t="s">
        <v>5</v>
      </c>
      <c r="G10" s="31" t="s">
        <v>6</v>
      </c>
      <c r="H10" s="67" t="s">
        <v>7</v>
      </c>
      <c r="I10" s="67"/>
      <c r="J10" s="82" t="s">
        <v>8</v>
      </c>
      <c r="K10" s="82"/>
      <c r="L10" s="31" t="s">
        <v>9</v>
      </c>
    </row>
    <row r="11" spans="1:15" s="4" customFormat="1" ht="15.6" hidden="1" customHeight="1" thickBot="1">
      <c r="A11" s="72"/>
      <c r="B11" s="73"/>
      <c r="C11" s="84" t="s">
        <v>10</v>
      </c>
      <c r="D11" s="84"/>
      <c r="E11" s="8">
        <f>SUM(E12:E14)</f>
        <v>380</v>
      </c>
      <c r="F11" s="30">
        <f>SUM(F12:F14)</f>
        <v>517.15</v>
      </c>
      <c r="G11" s="30">
        <f>SUM(G12:G14)</f>
        <v>517.15</v>
      </c>
      <c r="H11" s="100">
        <v>10</v>
      </c>
      <c r="I11" s="100"/>
      <c r="J11" s="96">
        <f>G11/F11</f>
        <v>1</v>
      </c>
      <c r="K11" s="96"/>
      <c r="L11" s="27">
        <f>H11*J11</f>
        <v>10</v>
      </c>
      <c r="M11" s="10">
        <f>G11-F11</f>
        <v>0</v>
      </c>
    </row>
    <row r="12" spans="1:15" s="4" customFormat="1" ht="15.6" hidden="1" customHeight="1" thickBot="1">
      <c r="A12" s="72"/>
      <c r="B12" s="73"/>
      <c r="C12" s="67" t="s">
        <v>31</v>
      </c>
      <c r="D12" s="67"/>
      <c r="E12" s="8">
        <v>380</v>
      </c>
      <c r="F12" s="8">
        <f>E12</f>
        <v>380</v>
      </c>
      <c r="G12" s="8">
        <f>F12</f>
        <v>380</v>
      </c>
      <c r="H12" s="67" t="s">
        <v>46</v>
      </c>
      <c r="I12" s="67"/>
      <c r="J12" s="96">
        <f t="shared" ref="J12" si="1">G12/F12</f>
        <v>1</v>
      </c>
      <c r="K12" s="96"/>
      <c r="L12" s="31" t="s">
        <v>11</v>
      </c>
    </row>
    <row r="13" spans="1:15" s="4" customFormat="1" ht="15.6" hidden="1" customHeight="1" thickBot="1">
      <c r="A13" s="72"/>
      <c r="B13" s="73"/>
      <c r="C13" s="67" t="s">
        <v>32</v>
      </c>
      <c r="D13" s="67"/>
      <c r="E13" s="34"/>
      <c r="F13" s="8">
        <f>1125000/10000</f>
        <v>112.5</v>
      </c>
      <c r="G13" s="8">
        <f>F13</f>
        <v>112.5</v>
      </c>
      <c r="H13" s="67" t="s">
        <v>11</v>
      </c>
      <c r="I13" s="67"/>
      <c r="J13" s="96"/>
      <c r="K13" s="96"/>
      <c r="L13" s="31" t="s">
        <v>11</v>
      </c>
    </row>
    <row r="14" spans="1:15" s="4" customFormat="1" ht="15" hidden="1" customHeight="1" thickBot="1">
      <c r="A14" s="72"/>
      <c r="B14" s="73"/>
      <c r="C14" s="73" t="s">
        <v>33</v>
      </c>
      <c r="D14" s="73"/>
      <c r="E14" s="35"/>
      <c r="F14" s="8">
        <f>246500/10000</f>
        <v>24.65</v>
      </c>
      <c r="G14" s="8">
        <f>F14</f>
        <v>24.65</v>
      </c>
      <c r="H14" s="67" t="s">
        <v>11</v>
      </c>
      <c r="I14" s="67"/>
      <c r="J14" s="96"/>
      <c r="K14" s="96"/>
      <c r="L14" s="31" t="s">
        <v>11</v>
      </c>
    </row>
    <row r="15" spans="1:15" s="2" customFormat="1" ht="16.5" customHeight="1">
      <c r="A15" s="86" t="s">
        <v>37</v>
      </c>
      <c r="B15" s="86"/>
      <c r="C15" s="86"/>
      <c r="D15" s="1"/>
      <c r="E15" s="1"/>
      <c r="F15" s="1"/>
      <c r="G15" s="1"/>
      <c r="H15" s="1"/>
      <c r="I15" s="1"/>
      <c r="J15" s="1"/>
      <c r="K15" s="1"/>
      <c r="L15" s="1"/>
    </row>
    <row r="16" spans="1:15" ht="21" customHeight="1">
      <c r="A16" s="87" t="s">
        <v>0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N16" s="4"/>
      <c r="O16" s="4"/>
    </row>
    <row r="17" spans="1:15" ht="23.1" customHeight="1" thickBot="1">
      <c r="A17" s="88" t="s">
        <v>30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N17" s="4"/>
      <c r="O17" s="4"/>
    </row>
    <row r="18" spans="1:15" s="4" customFormat="1" ht="15.6" customHeight="1" thickBot="1">
      <c r="A18" s="89" t="s">
        <v>1</v>
      </c>
      <c r="B18" s="89"/>
      <c r="C18" s="82" t="s">
        <v>246</v>
      </c>
      <c r="D18" s="82"/>
      <c r="E18" s="82"/>
      <c r="F18" s="82"/>
      <c r="G18" s="82"/>
      <c r="H18" s="82"/>
      <c r="I18" s="82"/>
      <c r="J18" s="82"/>
      <c r="K18" s="82"/>
      <c r="L18" s="82"/>
    </row>
    <row r="19" spans="1:15" s="4" customFormat="1" ht="25.2" customHeight="1" thickBot="1">
      <c r="A19" s="75" t="s">
        <v>2</v>
      </c>
      <c r="B19" s="75"/>
      <c r="C19" s="67" t="s">
        <v>43</v>
      </c>
      <c r="D19" s="67"/>
      <c r="E19" s="73"/>
      <c r="F19" s="73"/>
      <c r="G19" s="17" t="s">
        <v>3</v>
      </c>
      <c r="H19" s="82" t="s">
        <v>282</v>
      </c>
      <c r="I19" s="82"/>
      <c r="J19" s="82"/>
      <c r="K19" s="82"/>
      <c r="L19" s="82"/>
    </row>
    <row r="20" spans="1:15" s="4" customFormat="1" ht="15.6" customHeight="1" thickBot="1">
      <c r="A20" s="70" t="s">
        <v>38</v>
      </c>
      <c r="B20" s="71"/>
      <c r="C20" s="67"/>
      <c r="D20" s="67"/>
      <c r="E20" s="21" t="s">
        <v>4</v>
      </c>
      <c r="F20" s="19" t="s">
        <v>5</v>
      </c>
      <c r="G20" s="17" t="s">
        <v>6</v>
      </c>
      <c r="H20" s="67" t="s">
        <v>7</v>
      </c>
      <c r="I20" s="67"/>
      <c r="J20" s="82" t="s">
        <v>8</v>
      </c>
      <c r="K20" s="82"/>
      <c r="L20" s="17" t="s">
        <v>9</v>
      </c>
    </row>
    <row r="21" spans="1:15" s="4" customFormat="1" ht="15.6" customHeight="1" thickBot="1">
      <c r="A21" s="72"/>
      <c r="B21" s="73"/>
      <c r="C21" s="84" t="s">
        <v>10</v>
      </c>
      <c r="D21" s="84"/>
      <c r="E21" s="8">
        <f>SUM(E22:E24)</f>
        <v>936.84</v>
      </c>
      <c r="F21" s="30">
        <f>SUM(F22:F24)</f>
        <v>1730.5352509999998</v>
      </c>
      <c r="G21" s="30">
        <f>SUM(G22:G24)</f>
        <v>1409.8987830000001</v>
      </c>
      <c r="H21" s="100">
        <v>10</v>
      </c>
      <c r="I21" s="100"/>
      <c r="J21" s="96">
        <f>G21/F21</f>
        <v>0.81471832612787398</v>
      </c>
      <c r="K21" s="96"/>
      <c r="L21" s="27">
        <f>H21*J21</f>
        <v>8.1471832612787392</v>
      </c>
      <c r="M21" s="10">
        <f>G21-F21</f>
        <v>-320.6364679999997</v>
      </c>
    </row>
    <row r="22" spans="1:15" s="4" customFormat="1" ht="15.6" customHeight="1" thickBot="1">
      <c r="A22" s="72"/>
      <c r="B22" s="73"/>
      <c r="C22" s="67" t="s">
        <v>31</v>
      </c>
      <c r="D22" s="67"/>
      <c r="E22" s="8">
        <f>543.48+E5+E12</f>
        <v>936.84</v>
      </c>
      <c r="F22" s="8">
        <f>6900059.43/10000+F5+F12</f>
        <v>1081.760743</v>
      </c>
      <c r="G22" s="8">
        <f>F22</f>
        <v>1081.760743</v>
      </c>
      <c r="H22" s="67" t="s">
        <v>46</v>
      </c>
      <c r="I22" s="67"/>
      <c r="J22" s="96">
        <f t="shared" ref="J22" si="2">G22/F22</f>
        <v>1</v>
      </c>
      <c r="K22" s="96"/>
      <c r="L22" s="17" t="s">
        <v>11</v>
      </c>
    </row>
    <row r="23" spans="1:15" s="4" customFormat="1" ht="15.6" customHeight="1" thickBot="1">
      <c r="A23" s="72"/>
      <c r="B23" s="73"/>
      <c r="C23" s="67" t="s">
        <v>32</v>
      </c>
      <c r="D23" s="67"/>
      <c r="E23" s="18"/>
      <c r="F23" s="8">
        <f>235537.12/10000+F13</f>
        <v>136.05371199999999</v>
      </c>
      <c r="G23" s="8">
        <f>115368.6/10000+G13</f>
        <v>124.03686</v>
      </c>
      <c r="H23" s="67" t="s">
        <v>11</v>
      </c>
      <c r="I23" s="67"/>
      <c r="J23" s="96"/>
      <c r="K23" s="96"/>
      <c r="L23" s="17" t="s">
        <v>11</v>
      </c>
    </row>
    <row r="24" spans="1:15" s="4" customFormat="1" ht="15" customHeight="1" thickBot="1">
      <c r="A24" s="72"/>
      <c r="B24" s="73"/>
      <c r="C24" s="73" t="s">
        <v>33</v>
      </c>
      <c r="D24" s="73"/>
      <c r="E24" s="16"/>
      <c r="F24" s="8">
        <f>4880707.96/10000+F14</f>
        <v>512.72079599999995</v>
      </c>
      <c r="G24" s="8">
        <f>1794511.8/10000+G14</f>
        <v>204.10118</v>
      </c>
      <c r="H24" s="67" t="s">
        <v>11</v>
      </c>
      <c r="I24" s="67"/>
      <c r="J24" s="96"/>
      <c r="K24" s="96"/>
      <c r="L24" s="17" t="s">
        <v>11</v>
      </c>
    </row>
    <row r="25" spans="1:15" s="4" customFormat="1" ht="19.5" customHeight="1" thickBot="1">
      <c r="A25" s="68" t="s">
        <v>12</v>
      </c>
      <c r="B25" s="82" t="s">
        <v>13</v>
      </c>
      <c r="C25" s="82"/>
      <c r="D25" s="82"/>
      <c r="E25" s="82"/>
      <c r="F25" s="82"/>
      <c r="G25" s="67" t="s">
        <v>14</v>
      </c>
      <c r="H25" s="67"/>
      <c r="I25" s="67"/>
      <c r="J25" s="67"/>
      <c r="K25" s="67"/>
      <c r="L25" s="67"/>
    </row>
    <row r="26" spans="1:15" s="4" customFormat="1" ht="91.2" customHeight="1" thickBot="1">
      <c r="A26" s="69"/>
      <c r="B26" s="80" t="s">
        <v>351</v>
      </c>
      <c r="C26" s="80"/>
      <c r="D26" s="80"/>
      <c r="E26" s="80"/>
      <c r="F26" s="80"/>
      <c r="G26" s="80" t="str">
        <f>B26</f>
        <v>1.推进基层民主，实现村民自治，落实政令政策、促进富民强乡。及时有效的开展村级各项工作，提升村民生活质量，改善乡村生活环境，确认社会稳定，建立良好的乡村环境；
2.以加强农村公益服务为目的，大胆创新管理体制和运行机制，在单位转变性质、人员转变身份、实现全员养老保险的同时，加大财政投入力度，实行政府采购，花钱购买农村公益服务,建立良好的社会环境;
3.进行保护区的绿化管理工作，确保绿化区的各项安全，有效保护国家森林资源和人民生命财产安全，更好为街道居民服务。</v>
      </c>
      <c r="H26" s="80"/>
      <c r="I26" s="80"/>
      <c r="J26" s="80"/>
      <c r="K26" s="80"/>
      <c r="L26" s="80"/>
      <c r="N26" s="3"/>
      <c r="O26" s="3"/>
    </row>
    <row r="27" spans="1:15" s="4" customFormat="1" ht="13.5" customHeight="1" thickBot="1">
      <c r="A27" s="74" t="s">
        <v>68</v>
      </c>
      <c r="B27" s="75" t="s">
        <v>15</v>
      </c>
      <c r="C27" s="67" t="s">
        <v>16</v>
      </c>
      <c r="D27" s="67" t="s">
        <v>17</v>
      </c>
      <c r="E27" s="67"/>
      <c r="F27" s="16" t="s">
        <v>18</v>
      </c>
      <c r="G27" s="16" t="s">
        <v>20</v>
      </c>
      <c r="H27" s="67" t="s">
        <v>7</v>
      </c>
      <c r="I27" s="67" t="s">
        <v>9</v>
      </c>
      <c r="J27" s="67"/>
      <c r="K27" s="82" t="s">
        <v>22</v>
      </c>
      <c r="L27" s="82"/>
      <c r="N27" s="3"/>
      <c r="O27" s="3"/>
    </row>
    <row r="28" spans="1:15" s="4" customFormat="1" ht="14.1" customHeight="1" thickBot="1">
      <c r="A28" s="73"/>
      <c r="B28" s="75"/>
      <c r="C28" s="67"/>
      <c r="D28" s="82"/>
      <c r="E28" s="82"/>
      <c r="F28" s="17" t="s">
        <v>19</v>
      </c>
      <c r="G28" s="17" t="s">
        <v>21</v>
      </c>
      <c r="H28" s="67"/>
      <c r="I28" s="67"/>
      <c r="J28" s="67"/>
      <c r="K28" s="82"/>
      <c r="L28" s="82"/>
      <c r="N28" s="3"/>
      <c r="O28" s="3"/>
    </row>
    <row r="29" spans="1:15" s="4" customFormat="1" ht="14.4" thickBot="1">
      <c r="A29" s="73"/>
      <c r="B29" s="75" t="s">
        <v>39</v>
      </c>
      <c r="C29" s="67" t="s">
        <v>23</v>
      </c>
      <c r="D29" s="64" t="s">
        <v>302</v>
      </c>
      <c r="E29" s="65"/>
      <c r="F29" s="51" t="s">
        <v>303</v>
      </c>
      <c r="G29" s="51" t="s">
        <v>304</v>
      </c>
      <c r="H29" s="9">
        <v>4</v>
      </c>
      <c r="I29" s="66">
        <f t="shared" ref="I29" si="3">H29</f>
        <v>4</v>
      </c>
      <c r="J29" s="67"/>
      <c r="K29" s="67"/>
      <c r="L29" s="67"/>
      <c r="N29" s="3"/>
      <c r="O29" s="3"/>
    </row>
    <row r="30" spans="1:15" s="4" customFormat="1" ht="14.4" thickBot="1">
      <c r="A30" s="73"/>
      <c r="B30" s="75"/>
      <c r="C30" s="67"/>
      <c r="D30" s="64" t="s">
        <v>297</v>
      </c>
      <c r="E30" s="65"/>
      <c r="F30" s="51" t="s">
        <v>299</v>
      </c>
      <c r="G30" s="51" t="s">
        <v>298</v>
      </c>
      <c r="H30" s="9">
        <v>4</v>
      </c>
      <c r="I30" s="66">
        <f t="shared" ref="I30:I31" si="4">H30</f>
        <v>4</v>
      </c>
      <c r="J30" s="67"/>
      <c r="K30" s="67"/>
      <c r="L30" s="67"/>
      <c r="N30" s="3"/>
      <c r="O30" s="3"/>
    </row>
    <row r="31" spans="1:15" s="4" customFormat="1" ht="14.4" thickBot="1">
      <c r="A31" s="73"/>
      <c r="B31" s="75"/>
      <c r="C31" s="67"/>
      <c r="D31" s="64" t="s">
        <v>296</v>
      </c>
      <c r="E31" s="65"/>
      <c r="F31" s="51" t="s">
        <v>300</v>
      </c>
      <c r="G31" s="51" t="s">
        <v>301</v>
      </c>
      <c r="H31" s="9">
        <v>4</v>
      </c>
      <c r="I31" s="66">
        <f t="shared" si="4"/>
        <v>4</v>
      </c>
      <c r="J31" s="67"/>
      <c r="K31" s="67"/>
      <c r="L31" s="67"/>
      <c r="N31" s="3"/>
      <c r="O31" s="3"/>
    </row>
    <row r="32" spans="1:15" s="4" customFormat="1" ht="14.4" thickBot="1">
      <c r="A32" s="73"/>
      <c r="B32" s="75"/>
      <c r="C32" s="67"/>
      <c r="D32" s="64" t="s">
        <v>293</v>
      </c>
      <c r="E32" s="65"/>
      <c r="F32" s="51" t="s">
        <v>294</v>
      </c>
      <c r="G32" s="51" t="s">
        <v>295</v>
      </c>
      <c r="H32" s="9">
        <v>4</v>
      </c>
      <c r="I32" s="66">
        <f t="shared" ref="I32" si="5">H32</f>
        <v>4</v>
      </c>
      <c r="J32" s="67"/>
      <c r="K32" s="67"/>
      <c r="L32" s="67"/>
      <c r="N32" s="3"/>
      <c r="O32" s="3"/>
    </row>
    <row r="33" spans="1:15" s="4" customFormat="1" ht="14.4" thickBot="1">
      <c r="A33" s="73"/>
      <c r="B33" s="75"/>
      <c r="C33" s="67"/>
      <c r="D33" s="64" t="s">
        <v>283</v>
      </c>
      <c r="E33" s="65"/>
      <c r="F33" s="51" t="s">
        <v>284</v>
      </c>
      <c r="G33" s="51" t="s">
        <v>284</v>
      </c>
      <c r="H33" s="9">
        <v>4</v>
      </c>
      <c r="I33" s="66">
        <f t="shared" ref="I33:I34" si="6">H33</f>
        <v>4</v>
      </c>
      <c r="J33" s="67"/>
      <c r="K33" s="67"/>
      <c r="L33" s="67"/>
      <c r="N33" s="3"/>
      <c r="O33" s="3"/>
    </row>
    <row r="34" spans="1:15" s="4" customFormat="1" ht="14.4" thickBot="1">
      <c r="A34" s="73"/>
      <c r="B34" s="75"/>
      <c r="C34" s="67"/>
      <c r="D34" s="64" t="s">
        <v>277</v>
      </c>
      <c r="E34" s="65" t="s">
        <v>271</v>
      </c>
      <c r="F34" s="51" t="s">
        <v>278</v>
      </c>
      <c r="G34" s="51" t="s">
        <v>279</v>
      </c>
      <c r="H34" s="9">
        <v>4</v>
      </c>
      <c r="I34" s="66">
        <f t="shared" si="6"/>
        <v>4</v>
      </c>
      <c r="J34" s="67"/>
      <c r="K34" s="67"/>
      <c r="L34" s="67"/>
      <c r="N34" s="3"/>
      <c r="O34" s="3"/>
    </row>
    <row r="35" spans="1:15" s="4" customFormat="1" ht="14.4" thickBot="1">
      <c r="A35" s="73"/>
      <c r="B35" s="75"/>
      <c r="C35" s="67"/>
      <c r="D35" s="64" t="s">
        <v>270</v>
      </c>
      <c r="E35" s="65" t="s">
        <v>271</v>
      </c>
      <c r="F35" s="17" t="s">
        <v>271</v>
      </c>
      <c r="G35" s="17" t="s">
        <v>276</v>
      </c>
      <c r="H35" s="9">
        <v>4</v>
      </c>
      <c r="I35" s="66">
        <f t="shared" ref="I35:I43" si="7">H35</f>
        <v>4</v>
      </c>
      <c r="J35" s="67"/>
      <c r="K35" s="67"/>
      <c r="L35" s="67"/>
      <c r="N35" s="3"/>
      <c r="O35" s="3"/>
    </row>
    <row r="36" spans="1:15" s="4" customFormat="1" ht="16.2" customHeight="1" thickBot="1">
      <c r="A36" s="73"/>
      <c r="B36" s="75"/>
      <c r="C36" s="81" t="s">
        <v>24</v>
      </c>
      <c r="D36" s="64" t="s">
        <v>280</v>
      </c>
      <c r="E36" s="65"/>
      <c r="F36" s="14">
        <v>1</v>
      </c>
      <c r="G36" s="14">
        <v>1</v>
      </c>
      <c r="H36" s="9">
        <v>4</v>
      </c>
      <c r="I36" s="66">
        <f t="shared" si="7"/>
        <v>4</v>
      </c>
      <c r="J36" s="67"/>
      <c r="K36" s="67"/>
      <c r="L36" s="67"/>
      <c r="N36" s="3"/>
      <c r="O36" s="3"/>
    </row>
    <row r="37" spans="1:15" s="4" customFormat="1" ht="16.2" customHeight="1" thickBot="1">
      <c r="A37" s="73"/>
      <c r="B37" s="75"/>
      <c r="C37" s="83"/>
      <c r="D37" s="64" t="s">
        <v>285</v>
      </c>
      <c r="E37" s="65"/>
      <c r="F37" s="51" t="s">
        <v>286</v>
      </c>
      <c r="G37" s="51" t="s">
        <v>286</v>
      </c>
      <c r="H37" s="9">
        <v>4</v>
      </c>
      <c r="I37" s="66">
        <f t="shared" ref="I37:I38" si="8">H37</f>
        <v>4</v>
      </c>
      <c r="J37" s="67"/>
      <c r="K37" s="67"/>
      <c r="L37" s="67"/>
      <c r="N37" s="3"/>
      <c r="O37" s="3"/>
    </row>
    <row r="38" spans="1:15" s="4" customFormat="1" ht="16.2" customHeight="1" thickBot="1">
      <c r="A38" s="73"/>
      <c r="B38" s="75"/>
      <c r="C38" s="83"/>
      <c r="D38" s="64" t="s">
        <v>305</v>
      </c>
      <c r="E38" s="65"/>
      <c r="F38" s="51" t="s">
        <v>307</v>
      </c>
      <c r="G38" s="51" t="s">
        <v>306</v>
      </c>
      <c r="H38" s="9">
        <v>4</v>
      </c>
      <c r="I38" s="66">
        <f t="shared" si="8"/>
        <v>4</v>
      </c>
      <c r="J38" s="67"/>
      <c r="K38" s="67"/>
      <c r="L38" s="67"/>
      <c r="N38" s="3"/>
      <c r="O38" s="3"/>
    </row>
    <row r="39" spans="1:15" s="4" customFormat="1" ht="27.6" customHeight="1" thickBot="1">
      <c r="A39" s="73"/>
      <c r="B39" s="75"/>
      <c r="C39" s="75"/>
      <c r="D39" s="64" t="s">
        <v>311</v>
      </c>
      <c r="E39" s="65"/>
      <c r="F39" s="17" t="str">
        <f>D39</f>
        <v>确保九峰城市森林保护区绿化任务顺利完成</v>
      </c>
      <c r="G39" s="17" t="s">
        <v>312</v>
      </c>
      <c r="H39" s="9">
        <v>4</v>
      </c>
      <c r="I39" s="66">
        <f t="shared" si="7"/>
        <v>4</v>
      </c>
      <c r="J39" s="67"/>
      <c r="K39" s="67"/>
      <c r="L39" s="67"/>
      <c r="N39" s="3"/>
      <c r="O39" s="3"/>
    </row>
    <row r="40" spans="1:15" s="4" customFormat="1" ht="25.2" customHeight="1" thickBot="1">
      <c r="A40" s="73"/>
      <c r="B40" s="102"/>
      <c r="C40" s="54" t="s">
        <v>25</v>
      </c>
      <c r="D40" s="101" t="s">
        <v>321</v>
      </c>
      <c r="E40" s="65"/>
      <c r="F40" s="20" t="s">
        <v>322</v>
      </c>
      <c r="G40" s="43">
        <v>44104</v>
      </c>
      <c r="H40" s="9">
        <v>3</v>
      </c>
      <c r="I40" s="66">
        <f t="shared" si="7"/>
        <v>3</v>
      </c>
      <c r="J40" s="67"/>
      <c r="K40" s="67"/>
      <c r="L40" s="67"/>
      <c r="N40" s="3"/>
      <c r="O40" s="3"/>
    </row>
    <row r="41" spans="1:15" s="4" customFormat="1" ht="14.4" thickBot="1">
      <c r="A41" s="73"/>
      <c r="B41" s="75"/>
      <c r="C41" s="17" t="s">
        <v>26</v>
      </c>
      <c r="D41" s="79" t="s">
        <v>350</v>
      </c>
      <c r="E41" s="79"/>
      <c r="F41" s="57" t="s">
        <v>245</v>
      </c>
      <c r="G41" s="20" t="s">
        <v>354</v>
      </c>
      <c r="H41" s="9">
        <v>3</v>
      </c>
      <c r="I41" s="66">
        <v>3</v>
      </c>
      <c r="J41" s="67"/>
      <c r="K41" s="104"/>
      <c r="L41" s="104"/>
      <c r="N41" s="3"/>
      <c r="O41" s="3"/>
    </row>
    <row r="42" spans="1:15" s="4" customFormat="1" ht="28.2" customHeight="1" thickBot="1">
      <c r="A42" s="73"/>
      <c r="B42" s="67" t="s">
        <v>40</v>
      </c>
      <c r="C42" s="21" t="s">
        <v>34</v>
      </c>
      <c r="D42" s="79" t="s">
        <v>310</v>
      </c>
      <c r="E42" s="79"/>
      <c r="F42" s="55" t="s">
        <v>309</v>
      </c>
      <c r="G42" s="51" t="s">
        <v>308</v>
      </c>
      <c r="H42" s="9">
        <v>10</v>
      </c>
      <c r="I42" s="66">
        <f t="shared" si="7"/>
        <v>10</v>
      </c>
      <c r="J42" s="67"/>
      <c r="K42" s="67"/>
      <c r="L42" s="67"/>
      <c r="N42" s="3"/>
      <c r="O42" s="3"/>
    </row>
    <row r="43" spans="1:15" s="4" customFormat="1" ht="76.2" thickBot="1">
      <c r="A43" s="73"/>
      <c r="B43" s="67"/>
      <c r="C43" s="53" t="s">
        <v>35</v>
      </c>
      <c r="D43" s="79" t="s">
        <v>288</v>
      </c>
      <c r="E43" s="79"/>
      <c r="F43" s="55" t="str">
        <f>D43</f>
        <v>不断改善居民生活质量，不断增强辖区民获得感、幸福感、安全感。</v>
      </c>
      <c r="G43" s="51" t="s">
        <v>291</v>
      </c>
      <c r="H43" s="9">
        <v>10</v>
      </c>
      <c r="I43" s="66">
        <f t="shared" si="7"/>
        <v>10</v>
      </c>
      <c r="J43" s="67"/>
      <c r="K43" s="67"/>
      <c r="L43" s="67"/>
      <c r="N43" s="3"/>
      <c r="O43" s="3"/>
    </row>
    <row r="44" spans="1:15" s="4" customFormat="1" ht="16.2" customHeight="1" thickBot="1">
      <c r="A44" s="73"/>
      <c r="B44" s="67"/>
      <c r="C44" s="21" t="s">
        <v>36</v>
      </c>
      <c r="D44" s="79" t="s">
        <v>292</v>
      </c>
      <c r="E44" s="79"/>
      <c r="F44" s="55"/>
      <c r="G44" s="17"/>
      <c r="H44" s="9"/>
      <c r="I44" s="66"/>
      <c r="J44" s="67"/>
      <c r="K44" s="67"/>
      <c r="L44" s="67"/>
    </row>
    <row r="45" spans="1:15" s="4" customFormat="1" ht="22.2" thickBot="1">
      <c r="A45" s="73"/>
      <c r="B45" s="67"/>
      <c r="C45" s="21" t="s">
        <v>27</v>
      </c>
      <c r="D45" s="79" t="s">
        <v>289</v>
      </c>
      <c r="E45" s="79"/>
      <c r="F45" s="42" t="str">
        <f>D45</f>
        <v>深入落实九峰街文明城市建设长效机制</v>
      </c>
      <c r="G45" s="52" t="s">
        <v>290</v>
      </c>
      <c r="H45" s="9">
        <v>10</v>
      </c>
      <c r="I45" s="66">
        <f t="shared" ref="I45" si="9">H45</f>
        <v>10</v>
      </c>
      <c r="J45" s="67"/>
      <c r="K45" s="67"/>
      <c r="L45" s="67"/>
    </row>
    <row r="46" spans="1:15" s="4" customFormat="1" ht="93.6" customHeight="1" thickBot="1">
      <c r="A46" s="73"/>
      <c r="B46" s="58" t="s">
        <v>41</v>
      </c>
      <c r="C46" s="58" t="s">
        <v>28</v>
      </c>
      <c r="D46" s="79" t="s">
        <v>287</v>
      </c>
      <c r="E46" s="79"/>
      <c r="F46" s="14" t="s">
        <v>364</v>
      </c>
      <c r="G46" s="59">
        <v>1.5</v>
      </c>
      <c r="H46" s="9">
        <v>10</v>
      </c>
      <c r="I46" s="66">
        <v>10</v>
      </c>
      <c r="J46" s="67"/>
      <c r="K46" s="80"/>
      <c r="L46" s="80"/>
    </row>
    <row r="47" spans="1:15" s="4" customFormat="1" ht="24" customHeight="1" thickBot="1">
      <c r="A47" s="76" t="s">
        <v>29</v>
      </c>
      <c r="B47" s="76"/>
      <c r="C47" s="76"/>
      <c r="D47" s="76"/>
      <c r="E47" s="76"/>
      <c r="F47" s="76"/>
      <c r="G47" s="76"/>
      <c r="H47" s="15">
        <f>SUM(H29:H46)+H21</f>
        <v>100</v>
      </c>
      <c r="I47" s="91">
        <f>SUM(I29:J46)+L21</f>
        <v>98.147183261278741</v>
      </c>
      <c r="J47" s="92"/>
      <c r="K47" s="78"/>
      <c r="L47" s="78"/>
      <c r="N47" s="3"/>
      <c r="O47" s="3"/>
    </row>
    <row r="49" spans="2:2">
      <c r="B49" s="3">
        <v>2</v>
      </c>
    </row>
    <row r="50" spans="2:2">
      <c r="B50" s="3">
        <v>1</v>
      </c>
    </row>
    <row r="51" spans="2:2">
      <c r="B51" s="3">
        <f>SUM(B49:B50)</f>
        <v>3</v>
      </c>
    </row>
    <row r="52" spans="2:2">
      <c r="B52" s="3">
        <f>B51/2</f>
        <v>1.5</v>
      </c>
    </row>
  </sheetData>
  <mergeCells count="139">
    <mergeCell ref="A19:B19"/>
    <mergeCell ref="C19:F19"/>
    <mergeCell ref="H19:L19"/>
    <mergeCell ref="A15:C15"/>
    <mergeCell ref="A16:L16"/>
    <mergeCell ref="A17:L17"/>
    <mergeCell ref="A18:B18"/>
    <mergeCell ref="C18:L18"/>
    <mergeCell ref="A25:A26"/>
    <mergeCell ref="B25:F25"/>
    <mergeCell ref="G25:L25"/>
    <mergeCell ref="B26:F26"/>
    <mergeCell ref="G26:L26"/>
    <mergeCell ref="A20:B24"/>
    <mergeCell ref="C20:D20"/>
    <mergeCell ref="H20:I20"/>
    <mergeCell ref="J20:K20"/>
    <mergeCell ref="C21:D21"/>
    <mergeCell ref="H21:I21"/>
    <mergeCell ref="J21:K21"/>
    <mergeCell ref="C22:D22"/>
    <mergeCell ref="H22:I22"/>
    <mergeCell ref="J22:K22"/>
    <mergeCell ref="C23:D23"/>
    <mergeCell ref="H24:I24"/>
    <mergeCell ref="J24:K24"/>
    <mergeCell ref="I36:J36"/>
    <mergeCell ref="K36:L36"/>
    <mergeCell ref="D39:E39"/>
    <mergeCell ref="I39:J39"/>
    <mergeCell ref="K39:L39"/>
    <mergeCell ref="I27:J28"/>
    <mergeCell ref="K27:L28"/>
    <mergeCell ref="I30:J30"/>
    <mergeCell ref="K30:L30"/>
    <mergeCell ref="D31:E31"/>
    <mergeCell ref="I31:J31"/>
    <mergeCell ref="K31:L31"/>
    <mergeCell ref="D34:E34"/>
    <mergeCell ref="I34:J34"/>
    <mergeCell ref="K34:L34"/>
    <mergeCell ref="D37:E37"/>
    <mergeCell ref="I37:J37"/>
    <mergeCell ref="K37:L37"/>
    <mergeCell ref="D38:E38"/>
    <mergeCell ref="B29:B41"/>
    <mergeCell ref="C29:C35"/>
    <mergeCell ref="D29:E29"/>
    <mergeCell ref="I29:J29"/>
    <mergeCell ref="K29:L29"/>
    <mergeCell ref="D35:E35"/>
    <mergeCell ref="I35:J35"/>
    <mergeCell ref="K35:L35"/>
    <mergeCell ref="B27:B28"/>
    <mergeCell ref="C27:C28"/>
    <mergeCell ref="D27:E28"/>
    <mergeCell ref="H27:H28"/>
    <mergeCell ref="C36:C39"/>
    <mergeCell ref="D36:E36"/>
    <mergeCell ref="D33:E33"/>
    <mergeCell ref="I33:J33"/>
    <mergeCell ref="K33:L33"/>
    <mergeCell ref="D32:E32"/>
    <mergeCell ref="I32:J32"/>
    <mergeCell ref="K32:L32"/>
    <mergeCell ref="D30:E30"/>
    <mergeCell ref="A1:B1"/>
    <mergeCell ref="C1:L1"/>
    <mergeCell ref="A2:B2"/>
    <mergeCell ref="C2:F2"/>
    <mergeCell ref="H2:L2"/>
    <mergeCell ref="A47:G47"/>
    <mergeCell ref="I47:J47"/>
    <mergeCell ref="K47:L47"/>
    <mergeCell ref="A27:A46"/>
    <mergeCell ref="D41:E41"/>
    <mergeCell ref="I41:J41"/>
    <mergeCell ref="K41:L41"/>
    <mergeCell ref="B42:B45"/>
    <mergeCell ref="D42:E42"/>
    <mergeCell ref="I42:J42"/>
    <mergeCell ref="K42:L42"/>
    <mergeCell ref="D43:E43"/>
    <mergeCell ref="I43:J43"/>
    <mergeCell ref="A8:B8"/>
    <mergeCell ref="C8:L8"/>
    <mergeCell ref="A9:B9"/>
    <mergeCell ref="C9:F9"/>
    <mergeCell ref="H9:L9"/>
    <mergeCell ref="A3:B7"/>
    <mergeCell ref="C3:D3"/>
    <mergeCell ref="H3:I3"/>
    <mergeCell ref="J3:K3"/>
    <mergeCell ref="C4:D4"/>
    <mergeCell ref="H4:I4"/>
    <mergeCell ref="J4:K4"/>
    <mergeCell ref="C5:D5"/>
    <mergeCell ref="H5:I5"/>
    <mergeCell ref="J5:K5"/>
    <mergeCell ref="C6:D6"/>
    <mergeCell ref="H6:I6"/>
    <mergeCell ref="J6:K6"/>
    <mergeCell ref="C7:D7"/>
    <mergeCell ref="H7:I7"/>
    <mergeCell ref="J7:K7"/>
    <mergeCell ref="I38:J38"/>
    <mergeCell ref="K38:L38"/>
    <mergeCell ref="D46:E46"/>
    <mergeCell ref="I46:J46"/>
    <mergeCell ref="K46:L46"/>
    <mergeCell ref="K43:L43"/>
    <mergeCell ref="D44:E44"/>
    <mergeCell ref="I44:J44"/>
    <mergeCell ref="K44:L44"/>
    <mergeCell ref="D45:E45"/>
    <mergeCell ref="I45:J45"/>
    <mergeCell ref="K45:L45"/>
    <mergeCell ref="D40:E40"/>
    <mergeCell ref="I40:J40"/>
    <mergeCell ref="K40:L40"/>
    <mergeCell ref="H23:I23"/>
    <mergeCell ref="J23:K23"/>
    <mergeCell ref="C24:D24"/>
    <mergeCell ref="A10:B14"/>
    <mergeCell ref="C10:D10"/>
    <mergeCell ref="H10:I10"/>
    <mergeCell ref="J10:K10"/>
    <mergeCell ref="C11:D11"/>
    <mergeCell ref="H11:I11"/>
    <mergeCell ref="J11:K11"/>
    <mergeCell ref="C12:D12"/>
    <mergeCell ref="H12:I12"/>
    <mergeCell ref="J12:K12"/>
    <mergeCell ref="C13:D13"/>
    <mergeCell ref="H13:I13"/>
    <mergeCell ref="J13:K13"/>
    <mergeCell ref="C14:D14"/>
    <mergeCell ref="H14:I14"/>
    <mergeCell ref="J14:K14"/>
  </mergeCells>
  <phoneticPr fontId="2" type="noConversion"/>
  <printOptions horizontalCentered="1" verticalCentered="1"/>
  <pageMargins left="0.39305555555555555" right="0.39305555555555555" top="0.59027777777777779" bottom="0.51180555555555551" header="0.31458333333333333" footer="0.31458333333333333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A72DA-A373-4FA8-8B87-DA865EBB3FF8}">
  <sheetPr>
    <pageSetUpPr fitToPage="1"/>
  </sheetPr>
  <dimension ref="A1:O32"/>
  <sheetViews>
    <sheetView view="pageBreakPreview" topLeftCell="A10" zoomScale="80" zoomScaleNormal="100" workbookViewId="0">
      <selection activeCell="F20" sqref="F20"/>
    </sheetView>
  </sheetViews>
  <sheetFormatPr defaultColWidth="10" defaultRowHeight="13.8"/>
  <cols>
    <col min="1" max="1" width="6.77734375" style="3" customWidth="1"/>
    <col min="2" max="2" width="9.88671875" style="3" customWidth="1"/>
    <col min="3" max="3" width="12.5546875" style="3" customWidth="1"/>
    <col min="4" max="4" width="18.33203125" style="3" customWidth="1"/>
    <col min="5" max="5" width="11.21875" style="3" customWidth="1"/>
    <col min="6" max="6" width="15.6640625" style="3" customWidth="1"/>
    <col min="7" max="7" width="14.109375" style="3" bestFit="1" customWidth="1"/>
    <col min="8" max="11" width="10" style="3"/>
    <col min="12" max="12" width="10.77734375" style="3" customWidth="1"/>
    <col min="13" max="13" width="14.5546875" style="3" customWidth="1"/>
    <col min="14" max="14" width="9.5546875" style="3" bestFit="1" customWidth="1"/>
    <col min="15" max="228" width="10" style="3"/>
    <col min="229" max="229" width="6.77734375" style="3" customWidth="1"/>
    <col min="230" max="230" width="5.109375" style="3" customWidth="1"/>
    <col min="231" max="231" width="11.6640625" style="3" bestFit="1" customWidth="1"/>
    <col min="232" max="232" width="18.33203125" style="3" customWidth="1"/>
    <col min="233" max="233" width="10" style="3"/>
    <col min="234" max="234" width="15.6640625" style="3" customWidth="1"/>
    <col min="235" max="235" width="17.77734375" style="3" customWidth="1"/>
    <col min="236" max="239" width="10" style="3"/>
    <col min="240" max="240" width="10.77734375" style="3" customWidth="1"/>
    <col min="241" max="241" width="14.5546875" style="3" customWidth="1"/>
    <col min="242" max="242" width="99.33203125" style="3" bestFit="1" customWidth="1"/>
    <col min="243" max="243" width="5.5546875" style="3" bestFit="1" customWidth="1"/>
    <col min="244" max="484" width="10" style="3"/>
    <col min="485" max="485" width="6.77734375" style="3" customWidth="1"/>
    <col min="486" max="486" width="5.109375" style="3" customWidth="1"/>
    <col min="487" max="487" width="11.6640625" style="3" bestFit="1" customWidth="1"/>
    <col min="488" max="488" width="18.33203125" style="3" customWidth="1"/>
    <col min="489" max="489" width="10" style="3"/>
    <col min="490" max="490" width="15.6640625" style="3" customWidth="1"/>
    <col min="491" max="491" width="17.77734375" style="3" customWidth="1"/>
    <col min="492" max="495" width="10" style="3"/>
    <col min="496" max="496" width="10.77734375" style="3" customWidth="1"/>
    <col min="497" max="497" width="14.5546875" style="3" customWidth="1"/>
    <col min="498" max="498" width="99.33203125" style="3" bestFit="1" customWidth="1"/>
    <col min="499" max="499" width="5.5546875" style="3" bestFit="1" customWidth="1"/>
    <col min="500" max="740" width="10" style="3"/>
    <col min="741" max="741" width="6.77734375" style="3" customWidth="1"/>
    <col min="742" max="742" width="5.109375" style="3" customWidth="1"/>
    <col min="743" max="743" width="11.6640625" style="3" bestFit="1" customWidth="1"/>
    <col min="744" max="744" width="18.33203125" style="3" customWidth="1"/>
    <col min="745" max="745" width="10" style="3"/>
    <col min="746" max="746" width="15.6640625" style="3" customWidth="1"/>
    <col min="747" max="747" width="17.77734375" style="3" customWidth="1"/>
    <col min="748" max="751" width="10" style="3"/>
    <col min="752" max="752" width="10.77734375" style="3" customWidth="1"/>
    <col min="753" max="753" width="14.5546875" style="3" customWidth="1"/>
    <col min="754" max="754" width="99.33203125" style="3" bestFit="1" customWidth="1"/>
    <col min="755" max="755" width="5.5546875" style="3" bestFit="1" customWidth="1"/>
    <col min="756" max="996" width="10" style="3"/>
    <col min="997" max="997" width="6.77734375" style="3" customWidth="1"/>
    <col min="998" max="998" width="5.109375" style="3" customWidth="1"/>
    <col min="999" max="999" width="11.6640625" style="3" bestFit="1" customWidth="1"/>
    <col min="1000" max="1000" width="18.33203125" style="3" customWidth="1"/>
    <col min="1001" max="1001" width="10" style="3"/>
    <col min="1002" max="1002" width="15.6640625" style="3" customWidth="1"/>
    <col min="1003" max="1003" width="17.77734375" style="3" customWidth="1"/>
    <col min="1004" max="1007" width="10" style="3"/>
    <col min="1008" max="1008" width="10.77734375" style="3" customWidth="1"/>
    <col min="1009" max="1009" width="14.5546875" style="3" customWidth="1"/>
    <col min="1010" max="1010" width="99.33203125" style="3" bestFit="1" customWidth="1"/>
    <col min="1011" max="1011" width="5.5546875" style="3" bestFit="1" customWidth="1"/>
    <col min="1012" max="1252" width="10" style="3"/>
    <col min="1253" max="1253" width="6.77734375" style="3" customWidth="1"/>
    <col min="1254" max="1254" width="5.109375" style="3" customWidth="1"/>
    <col min="1255" max="1255" width="11.6640625" style="3" bestFit="1" customWidth="1"/>
    <col min="1256" max="1256" width="18.33203125" style="3" customWidth="1"/>
    <col min="1257" max="1257" width="10" style="3"/>
    <col min="1258" max="1258" width="15.6640625" style="3" customWidth="1"/>
    <col min="1259" max="1259" width="17.77734375" style="3" customWidth="1"/>
    <col min="1260" max="1263" width="10" style="3"/>
    <col min="1264" max="1264" width="10.77734375" style="3" customWidth="1"/>
    <col min="1265" max="1265" width="14.5546875" style="3" customWidth="1"/>
    <col min="1266" max="1266" width="99.33203125" style="3" bestFit="1" customWidth="1"/>
    <col min="1267" max="1267" width="5.5546875" style="3" bestFit="1" customWidth="1"/>
    <col min="1268" max="1508" width="10" style="3"/>
    <col min="1509" max="1509" width="6.77734375" style="3" customWidth="1"/>
    <col min="1510" max="1510" width="5.109375" style="3" customWidth="1"/>
    <col min="1511" max="1511" width="11.6640625" style="3" bestFit="1" customWidth="1"/>
    <col min="1512" max="1512" width="18.33203125" style="3" customWidth="1"/>
    <col min="1513" max="1513" width="10" style="3"/>
    <col min="1514" max="1514" width="15.6640625" style="3" customWidth="1"/>
    <col min="1515" max="1515" width="17.77734375" style="3" customWidth="1"/>
    <col min="1516" max="1519" width="10" style="3"/>
    <col min="1520" max="1520" width="10.77734375" style="3" customWidth="1"/>
    <col min="1521" max="1521" width="14.5546875" style="3" customWidth="1"/>
    <col min="1522" max="1522" width="99.33203125" style="3" bestFit="1" customWidth="1"/>
    <col min="1523" max="1523" width="5.5546875" style="3" bestFit="1" customWidth="1"/>
    <col min="1524" max="1764" width="10" style="3"/>
    <col min="1765" max="1765" width="6.77734375" style="3" customWidth="1"/>
    <col min="1766" max="1766" width="5.109375" style="3" customWidth="1"/>
    <col min="1767" max="1767" width="11.6640625" style="3" bestFit="1" customWidth="1"/>
    <col min="1768" max="1768" width="18.33203125" style="3" customWidth="1"/>
    <col min="1769" max="1769" width="10" style="3"/>
    <col min="1770" max="1770" width="15.6640625" style="3" customWidth="1"/>
    <col min="1771" max="1771" width="17.77734375" style="3" customWidth="1"/>
    <col min="1772" max="1775" width="10" style="3"/>
    <col min="1776" max="1776" width="10.77734375" style="3" customWidth="1"/>
    <col min="1777" max="1777" width="14.5546875" style="3" customWidth="1"/>
    <col min="1778" max="1778" width="99.33203125" style="3" bestFit="1" customWidth="1"/>
    <col min="1779" max="1779" width="5.5546875" style="3" bestFit="1" customWidth="1"/>
    <col min="1780" max="2020" width="10" style="3"/>
    <col min="2021" max="2021" width="6.77734375" style="3" customWidth="1"/>
    <col min="2022" max="2022" width="5.109375" style="3" customWidth="1"/>
    <col min="2023" max="2023" width="11.6640625" style="3" bestFit="1" customWidth="1"/>
    <col min="2024" max="2024" width="18.33203125" style="3" customWidth="1"/>
    <col min="2025" max="2025" width="10" style="3"/>
    <col min="2026" max="2026" width="15.6640625" style="3" customWidth="1"/>
    <col min="2027" max="2027" width="17.77734375" style="3" customWidth="1"/>
    <col min="2028" max="2031" width="10" style="3"/>
    <col min="2032" max="2032" width="10.77734375" style="3" customWidth="1"/>
    <col min="2033" max="2033" width="14.5546875" style="3" customWidth="1"/>
    <col min="2034" max="2034" width="99.33203125" style="3" bestFit="1" customWidth="1"/>
    <col min="2035" max="2035" width="5.5546875" style="3" bestFit="1" customWidth="1"/>
    <col min="2036" max="2276" width="10" style="3"/>
    <col min="2277" max="2277" width="6.77734375" style="3" customWidth="1"/>
    <col min="2278" max="2278" width="5.109375" style="3" customWidth="1"/>
    <col min="2279" max="2279" width="11.6640625" style="3" bestFit="1" customWidth="1"/>
    <col min="2280" max="2280" width="18.33203125" style="3" customWidth="1"/>
    <col min="2281" max="2281" width="10" style="3"/>
    <col min="2282" max="2282" width="15.6640625" style="3" customWidth="1"/>
    <col min="2283" max="2283" width="17.77734375" style="3" customWidth="1"/>
    <col min="2284" max="2287" width="10" style="3"/>
    <col min="2288" max="2288" width="10.77734375" style="3" customWidth="1"/>
    <col min="2289" max="2289" width="14.5546875" style="3" customWidth="1"/>
    <col min="2290" max="2290" width="99.33203125" style="3" bestFit="1" customWidth="1"/>
    <col min="2291" max="2291" width="5.5546875" style="3" bestFit="1" customWidth="1"/>
    <col min="2292" max="2532" width="10" style="3"/>
    <col min="2533" max="2533" width="6.77734375" style="3" customWidth="1"/>
    <col min="2534" max="2534" width="5.109375" style="3" customWidth="1"/>
    <col min="2535" max="2535" width="11.6640625" style="3" bestFit="1" customWidth="1"/>
    <col min="2536" max="2536" width="18.33203125" style="3" customWidth="1"/>
    <col min="2537" max="2537" width="10" style="3"/>
    <col min="2538" max="2538" width="15.6640625" style="3" customWidth="1"/>
    <col min="2539" max="2539" width="17.77734375" style="3" customWidth="1"/>
    <col min="2540" max="2543" width="10" style="3"/>
    <col min="2544" max="2544" width="10.77734375" style="3" customWidth="1"/>
    <col min="2545" max="2545" width="14.5546875" style="3" customWidth="1"/>
    <col min="2546" max="2546" width="99.33203125" style="3" bestFit="1" customWidth="1"/>
    <col min="2547" max="2547" width="5.5546875" style="3" bestFit="1" customWidth="1"/>
    <col min="2548" max="2788" width="10" style="3"/>
    <col min="2789" max="2789" width="6.77734375" style="3" customWidth="1"/>
    <col min="2790" max="2790" width="5.109375" style="3" customWidth="1"/>
    <col min="2791" max="2791" width="11.6640625" style="3" bestFit="1" customWidth="1"/>
    <col min="2792" max="2792" width="18.33203125" style="3" customWidth="1"/>
    <col min="2793" max="2793" width="10" style="3"/>
    <col min="2794" max="2794" width="15.6640625" style="3" customWidth="1"/>
    <col min="2795" max="2795" width="17.77734375" style="3" customWidth="1"/>
    <col min="2796" max="2799" width="10" style="3"/>
    <col min="2800" max="2800" width="10.77734375" style="3" customWidth="1"/>
    <col min="2801" max="2801" width="14.5546875" style="3" customWidth="1"/>
    <col min="2802" max="2802" width="99.33203125" style="3" bestFit="1" customWidth="1"/>
    <col min="2803" max="2803" width="5.5546875" style="3" bestFit="1" customWidth="1"/>
    <col min="2804" max="3044" width="10" style="3"/>
    <col min="3045" max="3045" width="6.77734375" style="3" customWidth="1"/>
    <col min="3046" max="3046" width="5.109375" style="3" customWidth="1"/>
    <col min="3047" max="3047" width="11.6640625" style="3" bestFit="1" customWidth="1"/>
    <col min="3048" max="3048" width="18.33203125" style="3" customWidth="1"/>
    <col min="3049" max="3049" width="10" style="3"/>
    <col min="3050" max="3050" width="15.6640625" style="3" customWidth="1"/>
    <col min="3051" max="3051" width="17.77734375" style="3" customWidth="1"/>
    <col min="3052" max="3055" width="10" style="3"/>
    <col min="3056" max="3056" width="10.77734375" style="3" customWidth="1"/>
    <col min="3057" max="3057" width="14.5546875" style="3" customWidth="1"/>
    <col min="3058" max="3058" width="99.33203125" style="3" bestFit="1" customWidth="1"/>
    <col min="3059" max="3059" width="5.5546875" style="3" bestFit="1" customWidth="1"/>
    <col min="3060" max="3300" width="10" style="3"/>
    <col min="3301" max="3301" width="6.77734375" style="3" customWidth="1"/>
    <col min="3302" max="3302" width="5.109375" style="3" customWidth="1"/>
    <col min="3303" max="3303" width="11.6640625" style="3" bestFit="1" customWidth="1"/>
    <col min="3304" max="3304" width="18.33203125" style="3" customWidth="1"/>
    <col min="3305" max="3305" width="10" style="3"/>
    <col min="3306" max="3306" width="15.6640625" style="3" customWidth="1"/>
    <col min="3307" max="3307" width="17.77734375" style="3" customWidth="1"/>
    <col min="3308" max="3311" width="10" style="3"/>
    <col min="3312" max="3312" width="10.77734375" style="3" customWidth="1"/>
    <col min="3313" max="3313" width="14.5546875" style="3" customWidth="1"/>
    <col min="3314" max="3314" width="99.33203125" style="3" bestFit="1" customWidth="1"/>
    <col min="3315" max="3315" width="5.5546875" style="3" bestFit="1" customWidth="1"/>
    <col min="3316" max="3556" width="10" style="3"/>
    <col min="3557" max="3557" width="6.77734375" style="3" customWidth="1"/>
    <col min="3558" max="3558" width="5.109375" style="3" customWidth="1"/>
    <col min="3559" max="3559" width="11.6640625" style="3" bestFit="1" customWidth="1"/>
    <col min="3560" max="3560" width="18.33203125" style="3" customWidth="1"/>
    <col min="3561" max="3561" width="10" style="3"/>
    <col min="3562" max="3562" width="15.6640625" style="3" customWidth="1"/>
    <col min="3563" max="3563" width="17.77734375" style="3" customWidth="1"/>
    <col min="3564" max="3567" width="10" style="3"/>
    <col min="3568" max="3568" width="10.77734375" style="3" customWidth="1"/>
    <col min="3569" max="3569" width="14.5546875" style="3" customWidth="1"/>
    <col min="3570" max="3570" width="99.33203125" style="3" bestFit="1" customWidth="1"/>
    <col min="3571" max="3571" width="5.5546875" style="3" bestFit="1" customWidth="1"/>
    <col min="3572" max="3812" width="10" style="3"/>
    <col min="3813" max="3813" width="6.77734375" style="3" customWidth="1"/>
    <col min="3814" max="3814" width="5.109375" style="3" customWidth="1"/>
    <col min="3815" max="3815" width="11.6640625" style="3" bestFit="1" customWidth="1"/>
    <col min="3816" max="3816" width="18.33203125" style="3" customWidth="1"/>
    <col min="3817" max="3817" width="10" style="3"/>
    <col min="3818" max="3818" width="15.6640625" style="3" customWidth="1"/>
    <col min="3819" max="3819" width="17.77734375" style="3" customWidth="1"/>
    <col min="3820" max="3823" width="10" style="3"/>
    <col min="3824" max="3824" width="10.77734375" style="3" customWidth="1"/>
    <col min="3825" max="3825" width="14.5546875" style="3" customWidth="1"/>
    <col min="3826" max="3826" width="99.33203125" style="3" bestFit="1" customWidth="1"/>
    <col min="3827" max="3827" width="5.5546875" style="3" bestFit="1" customWidth="1"/>
    <col min="3828" max="4068" width="10" style="3"/>
    <col min="4069" max="4069" width="6.77734375" style="3" customWidth="1"/>
    <col min="4070" max="4070" width="5.109375" style="3" customWidth="1"/>
    <col min="4071" max="4071" width="11.6640625" style="3" bestFit="1" customWidth="1"/>
    <col min="4072" max="4072" width="18.33203125" style="3" customWidth="1"/>
    <col min="4073" max="4073" width="10" style="3"/>
    <col min="4074" max="4074" width="15.6640625" style="3" customWidth="1"/>
    <col min="4075" max="4075" width="17.77734375" style="3" customWidth="1"/>
    <col min="4076" max="4079" width="10" style="3"/>
    <col min="4080" max="4080" width="10.77734375" style="3" customWidth="1"/>
    <col min="4081" max="4081" width="14.5546875" style="3" customWidth="1"/>
    <col min="4082" max="4082" width="99.33203125" style="3" bestFit="1" customWidth="1"/>
    <col min="4083" max="4083" width="5.5546875" style="3" bestFit="1" customWidth="1"/>
    <col min="4084" max="4324" width="10" style="3"/>
    <col min="4325" max="4325" width="6.77734375" style="3" customWidth="1"/>
    <col min="4326" max="4326" width="5.109375" style="3" customWidth="1"/>
    <col min="4327" max="4327" width="11.6640625" style="3" bestFit="1" customWidth="1"/>
    <col min="4328" max="4328" width="18.33203125" style="3" customWidth="1"/>
    <col min="4329" max="4329" width="10" style="3"/>
    <col min="4330" max="4330" width="15.6640625" style="3" customWidth="1"/>
    <col min="4331" max="4331" width="17.77734375" style="3" customWidth="1"/>
    <col min="4332" max="4335" width="10" style="3"/>
    <col min="4336" max="4336" width="10.77734375" style="3" customWidth="1"/>
    <col min="4337" max="4337" width="14.5546875" style="3" customWidth="1"/>
    <col min="4338" max="4338" width="99.33203125" style="3" bestFit="1" customWidth="1"/>
    <col min="4339" max="4339" width="5.5546875" style="3" bestFit="1" customWidth="1"/>
    <col min="4340" max="4580" width="10" style="3"/>
    <col min="4581" max="4581" width="6.77734375" style="3" customWidth="1"/>
    <col min="4582" max="4582" width="5.109375" style="3" customWidth="1"/>
    <col min="4583" max="4583" width="11.6640625" style="3" bestFit="1" customWidth="1"/>
    <col min="4584" max="4584" width="18.33203125" style="3" customWidth="1"/>
    <col min="4585" max="4585" width="10" style="3"/>
    <col min="4586" max="4586" width="15.6640625" style="3" customWidth="1"/>
    <col min="4587" max="4587" width="17.77734375" style="3" customWidth="1"/>
    <col min="4588" max="4591" width="10" style="3"/>
    <col min="4592" max="4592" width="10.77734375" style="3" customWidth="1"/>
    <col min="4593" max="4593" width="14.5546875" style="3" customWidth="1"/>
    <col min="4594" max="4594" width="99.33203125" style="3" bestFit="1" customWidth="1"/>
    <col min="4595" max="4595" width="5.5546875" style="3" bestFit="1" customWidth="1"/>
    <col min="4596" max="4836" width="10" style="3"/>
    <col min="4837" max="4837" width="6.77734375" style="3" customWidth="1"/>
    <col min="4838" max="4838" width="5.109375" style="3" customWidth="1"/>
    <col min="4839" max="4839" width="11.6640625" style="3" bestFit="1" customWidth="1"/>
    <col min="4840" max="4840" width="18.33203125" style="3" customWidth="1"/>
    <col min="4841" max="4841" width="10" style="3"/>
    <col min="4842" max="4842" width="15.6640625" style="3" customWidth="1"/>
    <col min="4843" max="4843" width="17.77734375" style="3" customWidth="1"/>
    <col min="4844" max="4847" width="10" style="3"/>
    <col min="4848" max="4848" width="10.77734375" style="3" customWidth="1"/>
    <col min="4849" max="4849" width="14.5546875" style="3" customWidth="1"/>
    <col min="4850" max="4850" width="99.33203125" style="3" bestFit="1" customWidth="1"/>
    <col min="4851" max="4851" width="5.5546875" style="3" bestFit="1" customWidth="1"/>
    <col min="4852" max="5092" width="10" style="3"/>
    <col min="5093" max="5093" width="6.77734375" style="3" customWidth="1"/>
    <col min="5094" max="5094" width="5.109375" style="3" customWidth="1"/>
    <col min="5095" max="5095" width="11.6640625" style="3" bestFit="1" customWidth="1"/>
    <col min="5096" max="5096" width="18.33203125" style="3" customWidth="1"/>
    <col min="5097" max="5097" width="10" style="3"/>
    <col min="5098" max="5098" width="15.6640625" style="3" customWidth="1"/>
    <col min="5099" max="5099" width="17.77734375" style="3" customWidth="1"/>
    <col min="5100" max="5103" width="10" style="3"/>
    <col min="5104" max="5104" width="10.77734375" style="3" customWidth="1"/>
    <col min="5105" max="5105" width="14.5546875" style="3" customWidth="1"/>
    <col min="5106" max="5106" width="99.33203125" style="3" bestFit="1" customWidth="1"/>
    <col min="5107" max="5107" width="5.5546875" style="3" bestFit="1" customWidth="1"/>
    <col min="5108" max="5348" width="10" style="3"/>
    <col min="5349" max="5349" width="6.77734375" style="3" customWidth="1"/>
    <col min="5350" max="5350" width="5.109375" style="3" customWidth="1"/>
    <col min="5351" max="5351" width="11.6640625" style="3" bestFit="1" customWidth="1"/>
    <col min="5352" max="5352" width="18.33203125" style="3" customWidth="1"/>
    <col min="5353" max="5353" width="10" style="3"/>
    <col min="5354" max="5354" width="15.6640625" style="3" customWidth="1"/>
    <col min="5355" max="5355" width="17.77734375" style="3" customWidth="1"/>
    <col min="5356" max="5359" width="10" style="3"/>
    <col min="5360" max="5360" width="10.77734375" style="3" customWidth="1"/>
    <col min="5361" max="5361" width="14.5546875" style="3" customWidth="1"/>
    <col min="5362" max="5362" width="99.33203125" style="3" bestFit="1" customWidth="1"/>
    <col min="5363" max="5363" width="5.5546875" style="3" bestFit="1" customWidth="1"/>
    <col min="5364" max="5604" width="10" style="3"/>
    <col min="5605" max="5605" width="6.77734375" style="3" customWidth="1"/>
    <col min="5606" max="5606" width="5.109375" style="3" customWidth="1"/>
    <col min="5607" max="5607" width="11.6640625" style="3" bestFit="1" customWidth="1"/>
    <col min="5608" max="5608" width="18.33203125" style="3" customWidth="1"/>
    <col min="5609" max="5609" width="10" style="3"/>
    <col min="5610" max="5610" width="15.6640625" style="3" customWidth="1"/>
    <col min="5611" max="5611" width="17.77734375" style="3" customWidth="1"/>
    <col min="5612" max="5615" width="10" style="3"/>
    <col min="5616" max="5616" width="10.77734375" style="3" customWidth="1"/>
    <col min="5617" max="5617" width="14.5546875" style="3" customWidth="1"/>
    <col min="5618" max="5618" width="99.33203125" style="3" bestFit="1" customWidth="1"/>
    <col min="5619" max="5619" width="5.5546875" style="3" bestFit="1" customWidth="1"/>
    <col min="5620" max="5860" width="10" style="3"/>
    <col min="5861" max="5861" width="6.77734375" style="3" customWidth="1"/>
    <col min="5862" max="5862" width="5.109375" style="3" customWidth="1"/>
    <col min="5863" max="5863" width="11.6640625" style="3" bestFit="1" customWidth="1"/>
    <col min="5864" max="5864" width="18.33203125" style="3" customWidth="1"/>
    <col min="5865" max="5865" width="10" style="3"/>
    <col min="5866" max="5866" width="15.6640625" style="3" customWidth="1"/>
    <col min="5867" max="5867" width="17.77734375" style="3" customWidth="1"/>
    <col min="5868" max="5871" width="10" style="3"/>
    <col min="5872" max="5872" width="10.77734375" style="3" customWidth="1"/>
    <col min="5873" max="5873" width="14.5546875" style="3" customWidth="1"/>
    <col min="5874" max="5874" width="99.33203125" style="3" bestFit="1" customWidth="1"/>
    <col min="5875" max="5875" width="5.5546875" style="3" bestFit="1" customWidth="1"/>
    <col min="5876" max="6116" width="10" style="3"/>
    <col min="6117" max="6117" width="6.77734375" style="3" customWidth="1"/>
    <col min="6118" max="6118" width="5.109375" style="3" customWidth="1"/>
    <col min="6119" max="6119" width="11.6640625" style="3" bestFit="1" customWidth="1"/>
    <col min="6120" max="6120" width="18.33203125" style="3" customWidth="1"/>
    <col min="6121" max="6121" width="10" style="3"/>
    <col min="6122" max="6122" width="15.6640625" style="3" customWidth="1"/>
    <col min="6123" max="6123" width="17.77734375" style="3" customWidth="1"/>
    <col min="6124" max="6127" width="10" style="3"/>
    <col min="6128" max="6128" width="10.77734375" style="3" customWidth="1"/>
    <col min="6129" max="6129" width="14.5546875" style="3" customWidth="1"/>
    <col min="6130" max="6130" width="99.33203125" style="3" bestFit="1" customWidth="1"/>
    <col min="6131" max="6131" width="5.5546875" style="3" bestFit="1" customWidth="1"/>
    <col min="6132" max="6372" width="10" style="3"/>
    <col min="6373" max="6373" width="6.77734375" style="3" customWidth="1"/>
    <col min="6374" max="6374" width="5.109375" style="3" customWidth="1"/>
    <col min="6375" max="6375" width="11.6640625" style="3" bestFit="1" customWidth="1"/>
    <col min="6376" max="6376" width="18.33203125" style="3" customWidth="1"/>
    <col min="6377" max="6377" width="10" style="3"/>
    <col min="6378" max="6378" width="15.6640625" style="3" customWidth="1"/>
    <col min="6379" max="6379" width="17.77734375" style="3" customWidth="1"/>
    <col min="6380" max="6383" width="10" style="3"/>
    <col min="6384" max="6384" width="10.77734375" style="3" customWidth="1"/>
    <col min="6385" max="6385" width="14.5546875" style="3" customWidth="1"/>
    <col min="6386" max="6386" width="99.33203125" style="3" bestFit="1" customWidth="1"/>
    <col min="6387" max="6387" width="5.5546875" style="3" bestFit="1" customWidth="1"/>
    <col min="6388" max="6628" width="10" style="3"/>
    <col min="6629" max="6629" width="6.77734375" style="3" customWidth="1"/>
    <col min="6630" max="6630" width="5.109375" style="3" customWidth="1"/>
    <col min="6631" max="6631" width="11.6640625" style="3" bestFit="1" customWidth="1"/>
    <col min="6632" max="6632" width="18.33203125" style="3" customWidth="1"/>
    <col min="6633" max="6633" width="10" style="3"/>
    <col min="6634" max="6634" width="15.6640625" style="3" customWidth="1"/>
    <col min="6635" max="6635" width="17.77734375" style="3" customWidth="1"/>
    <col min="6636" max="6639" width="10" style="3"/>
    <col min="6640" max="6640" width="10.77734375" style="3" customWidth="1"/>
    <col min="6641" max="6641" width="14.5546875" style="3" customWidth="1"/>
    <col min="6642" max="6642" width="99.33203125" style="3" bestFit="1" customWidth="1"/>
    <col min="6643" max="6643" width="5.5546875" style="3" bestFit="1" customWidth="1"/>
    <col min="6644" max="6884" width="10" style="3"/>
    <col min="6885" max="6885" width="6.77734375" style="3" customWidth="1"/>
    <col min="6886" max="6886" width="5.109375" style="3" customWidth="1"/>
    <col min="6887" max="6887" width="11.6640625" style="3" bestFit="1" customWidth="1"/>
    <col min="6888" max="6888" width="18.33203125" style="3" customWidth="1"/>
    <col min="6889" max="6889" width="10" style="3"/>
    <col min="6890" max="6890" width="15.6640625" style="3" customWidth="1"/>
    <col min="6891" max="6891" width="17.77734375" style="3" customWidth="1"/>
    <col min="6892" max="6895" width="10" style="3"/>
    <col min="6896" max="6896" width="10.77734375" style="3" customWidth="1"/>
    <col min="6897" max="6897" width="14.5546875" style="3" customWidth="1"/>
    <col min="6898" max="6898" width="99.33203125" style="3" bestFit="1" customWidth="1"/>
    <col min="6899" max="6899" width="5.5546875" style="3" bestFit="1" customWidth="1"/>
    <col min="6900" max="7140" width="10" style="3"/>
    <col min="7141" max="7141" width="6.77734375" style="3" customWidth="1"/>
    <col min="7142" max="7142" width="5.109375" style="3" customWidth="1"/>
    <col min="7143" max="7143" width="11.6640625" style="3" bestFit="1" customWidth="1"/>
    <col min="7144" max="7144" width="18.33203125" style="3" customWidth="1"/>
    <col min="7145" max="7145" width="10" style="3"/>
    <col min="7146" max="7146" width="15.6640625" style="3" customWidth="1"/>
    <col min="7147" max="7147" width="17.77734375" style="3" customWidth="1"/>
    <col min="7148" max="7151" width="10" style="3"/>
    <col min="7152" max="7152" width="10.77734375" style="3" customWidth="1"/>
    <col min="7153" max="7153" width="14.5546875" style="3" customWidth="1"/>
    <col min="7154" max="7154" width="99.33203125" style="3" bestFit="1" customWidth="1"/>
    <col min="7155" max="7155" width="5.5546875" style="3" bestFit="1" customWidth="1"/>
    <col min="7156" max="7396" width="10" style="3"/>
    <col min="7397" max="7397" width="6.77734375" style="3" customWidth="1"/>
    <col min="7398" max="7398" width="5.109375" style="3" customWidth="1"/>
    <col min="7399" max="7399" width="11.6640625" style="3" bestFit="1" customWidth="1"/>
    <col min="7400" max="7400" width="18.33203125" style="3" customWidth="1"/>
    <col min="7401" max="7401" width="10" style="3"/>
    <col min="7402" max="7402" width="15.6640625" style="3" customWidth="1"/>
    <col min="7403" max="7403" width="17.77734375" style="3" customWidth="1"/>
    <col min="7404" max="7407" width="10" style="3"/>
    <col min="7408" max="7408" width="10.77734375" style="3" customWidth="1"/>
    <col min="7409" max="7409" width="14.5546875" style="3" customWidth="1"/>
    <col min="7410" max="7410" width="99.33203125" style="3" bestFit="1" customWidth="1"/>
    <col min="7411" max="7411" width="5.5546875" style="3" bestFit="1" customWidth="1"/>
    <col min="7412" max="7652" width="10" style="3"/>
    <col min="7653" max="7653" width="6.77734375" style="3" customWidth="1"/>
    <col min="7654" max="7654" width="5.109375" style="3" customWidth="1"/>
    <col min="7655" max="7655" width="11.6640625" style="3" bestFit="1" customWidth="1"/>
    <col min="7656" max="7656" width="18.33203125" style="3" customWidth="1"/>
    <col min="7657" max="7657" width="10" style="3"/>
    <col min="7658" max="7658" width="15.6640625" style="3" customWidth="1"/>
    <col min="7659" max="7659" width="17.77734375" style="3" customWidth="1"/>
    <col min="7660" max="7663" width="10" style="3"/>
    <col min="7664" max="7664" width="10.77734375" style="3" customWidth="1"/>
    <col min="7665" max="7665" width="14.5546875" style="3" customWidth="1"/>
    <col min="7666" max="7666" width="99.33203125" style="3" bestFit="1" customWidth="1"/>
    <col min="7667" max="7667" width="5.5546875" style="3" bestFit="1" customWidth="1"/>
    <col min="7668" max="7908" width="10" style="3"/>
    <col min="7909" max="7909" width="6.77734375" style="3" customWidth="1"/>
    <col min="7910" max="7910" width="5.109375" style="3" customWidth="1"/>
    <col min="7911" max="7911" width="11.6640625" style="3" bestFit="1" customWidth="1"/>
    <col min="7912" max="7912" width="18.33203125" style="3" customWidth="1"/>
    <col min="7913" max="7913" width="10" style="3"/>
    <col min="7914" max="7914" width="15.6640625" style="3" customWidth="1"/>
    <col min="7915" max="7915" width="17.77734375" style="3" customWidth="1"/>
    <col min="7916" max="7919" width="10" style="3"/>
    <col min="7920" max="7920" width="10.77734375" style="3" customWidth="1"/>
    <col min="7921" max="7921" width="14.5546875" style="3" customWidth="1"/>
    <col min="7922" max="7922" width="99.33203125" style="3" bestFit="1" customWidth="1"/>
    <col min="7923" max="7923" width="5.5546875" style="3" bestFit="1" customWidth="1"/>
    <col min="7924" max="8164" width="10" style="3"/>
    <col min="8165" max="8165" width="6.77734375" style="3" customWidth="1"/>
    <col min="8166" max="8166" width="5.109375" style="3" customWidth="1"/>
    <col min="8167" max="8167" width="11.6640625" style="3" bestFit="1" customWidth="1"/>
    <col min="8168" max="8168" width="18.33203125" style="3" customWidth="1"/>
    <col min="8169" max="8169" width="10" style="3"/>
    <col min="8170" max="8170" width="15.6640625" style="3" customWidth="1"/>
    <col min="8171" max="8171" width="17.77734375" style="3" customWidth="1"/>
    <col min="8172" max="8175" width="10" style="3"/>
    <col min="8176" max="8176" width="10.77734375" style="3" customWidth="1"/>
    <col min="8177" max="8177" width="14.5546875" style="3" customWidth="1"/>
    <col min="8178" max="8178" width="99.33203125" style="3" bestFit="1" customWidth="1"/>
    <col min="8179" max="8179" width="5.5546875" style="3" bestFit="1" customWidth="1"/>
    <col min="8180" max="8420" width="10" style="3"/>
    <col min="8421" max="8421" width="6.77734375" style="3" customWidth="1"/>
    <col min="8422" max="8422" width="5.109375" style="3" customWidth="1"/>
    <col min="8423" max="8423" width="11.6640625" style="3" bestFit="1" customWidth="1"/>
    <col min="8424" max="8424" width="18.33203125" style="3" customWidth="1"/>
    <col min="8425" max="8425" width="10" style="3"/>
    <col min="8426" max="8426" width="15.6640625" style="3" customWidth="1"/>
    <col min="8427" max="8427" width="17.77734375" style="3" customWidth="1"/>
    <col min="8428" max="8431" width="10" style="3"/>
    <col min="8432" max="8432" width="10.77734375" style="3" customWidth="1"/>
    <col min="8433" max="8433" width="14.5546875" style="3" customWidth="1"/>
    <col min="8434" max="8434" width="99.33203125" style="3" bestFit="1" customWidth="1"/>
    <col min="8435" max="8435" width="5.5546875" style="3" bestFit="1" customWidth="1"/>
    <col min="8436" max="8676" width="10" style="3"/>
    <col min="8677" max="8677" width="6.77734375" style="3" customWidth="1"/>
    <col min="8678" max="8678" width="5.109375" style="3" customWidth="1"/>
    <col min="8679" max="8679" width="11.6640625" style="3" bestFit="1" customWidth="1"/>
    <col min="8680" max="8680" width="18.33203125" style="3" customWidth="1"/>
    <col min="8681" max="8681" width="10" style="3"/>
    <col min="8682" max="8682" width="15.6640625" style="3" customWidth="1"/>
    <col min="8683" max="8683" width="17.77734375" style="3" customWidth="1"/>
    <col min="8684" max="8687" width="10" style="3"/>
    <col min="8688" max="8688" width="10.77734375" style="3" customWidth="1"/>
    <col min="8689" max="8689" width="14.5546875" style="3" customWidth="1"/>
    <col min="8690" max="8690" width="99.33203125" style="3" bestFit="1" customWidth="1"/>
    <col min="8691" max="8691" width="5.5546875" style="3" bestFit="1" customWidth="1"/>
    <col min="8692" max="8932" width="10" style="3"/>
    <col min="8933" max="8933" width="6.77734375" style="3" customWidth="1"/>
    <col min="8934" max="8934" width="5.109375" style="3" customWidth="1"/>
    <col min="8935" max="8935" width="11.6640625" style="3" bestFit="1" customWidth="1"/>
    <col min="8936" max="8936" width="18.33203125" style="3" customWidth="1"/>
    <col min="8937" max="8937" width="10" style="3"/>
    <col min="8938" max="8938" width="15.6640625" style="3" customWidth="1"/>
    <col min="8939" max="8939" width="17.77734375" style="3" customWidth="1"/>
    <col min="8940" max="8943" width="10" style="3"/>
    <col min="8944" max="8944" width="10.77734375" style="3" customWidth="1"/>
    <col min="8945" max="8945" width="14.5546875" style="3" customWidth="1"/>
    <col min="8946" max="8946" width="99.33203125" style="3" bestFit="1" customWidth="1"/>
    <col min="8947" max="8947" width="5.5546875" style="3" bestFit="1" customWidth="1"/>
    <col min="8948" max="9188" width="10" style="3"/>
    <col min="9189" max="9189" width="6.77734375" style="3" customWidth="1"/>
    <col min="9190" max="9190" width="5.109375" style="3" customWidth="1"/>
    <col min="9191" max="9191" width="11.6640625" style="3" bestFit="1" customWidth="1"/>
    <col min="9192" max="9192" width="18.33203125" style="3" customWidth="1"/>
    <col min="9193" max="9193" width="10" style="3"/>
    <col min="9194" max="9194" width="15.6640625" style="3" customWidth="1"/>
    <col min="9195" max="9195" width="17.77734375" style="3" customWidth="1"/>
    <col min="9196" max="9199" width="10" style="3"/>
    <col min="9200" max="9200" width="10.77734375" style="3" customWidth="1"/>
    <col min="9201" max="9201" width="14.5546875" style="3" customWidth="1"/>
    <col min="9202" max="9202" width="99.33203125" style="3" bestFit="1" customWidth="1"/>
    <col min="9203" max="9203" width="5.5546875" style="3" bestFit="1" customWidth="1"/>
    <col min="9204" max="9444" width="10" style="3"/>
    <col min="9445" max="9445" width="6.77734375" style="3" customWidth="1"/>
    <col min="9446" max="9446" width="5.109375" style="3" customWidth="1"/>
    <col min="9447" max="9447" width="11.6640625" style="3" bestFit="1" customWidth="1"/>
    <col min="9448" max="9448" width="18.33203125" style="3" customWidth="1"/>
    <col min="9449" max="9449" width="10" style="3"/>
    <col min="9450" max="9450" width="15.6640625" style="3" customWidth="1"/>
    <col min="9451" max="9451" width="17.77734375" style="3" customWidth="1"/>
    <col min="9452" max="9455" width="10" style="3"/>
    <col min="9456" max="9456" width="10.77734375" style="3" customWidth="1"/>
    <col min="9457" max="9457" width="14.5546875" style="3" customWidth="1"/>
    <col min="9458" max="9458" width="99.33203125" style="3" bestFit="1" customWidth="1"/>
    <col min="9459" max="9459" width="5.5546875" style="3" bestFit="1" customWidth="1"/>
    <col min="9460" max="9700" width="10" style="3"/>
    <col min="9701" max="9701" width="6.77734375" style="3" customWidth="1"/>
    <col min="9702" max="9702" width="5.109375" style="3" customWidth="1"/>
    <col min="9703" max="9703" width="11.6640625" style="3" bestFit="1" customWidth="1"/>
    <col min="9704" max="9704" width="18.33203125" style="3" customWidth="1"/>
    <col min="9705" max="9705" width="10" style="3"/>
    <col min="9706" max="9706" width="15.6640625" style="3" customWidth="1"/>
    <col min="9707" max="9707" width="17.77734375" style="3" customWidth="1"/>
    <col min="9708" max="9711" width="10" style="3"/>
    <col min="9712" max="9712" width="10.77734375" style="3" customWidth="1"/>
    <col min="9713" max="9713" width="14.5546875" style="3" customWidth="1"/>
    <col min="9714" max="9714" width="99.33203125" style="3" bestFit="1" customWidth="1"/>
    <col min="9715" max="9715" width="5.5546875" style="3" bestFit="1" customWidth="1"/>
    <col min="9716" max="9956" width="10" style="3"/>
    <col min="9957" max="9957" width="6.77734375" style="3" customWidth="1"/>
    <col min="9958" max="9958" width="5.109375" style="3" customWidth="1"/>
    <col min="9959" max="9959" width="11.6640625" style="3" bestFit="1" customWidth="1"/>
    <col min="9960" max="9960" width="18.33203125" style="3" customWidth="1"/>
    <col min="9961" max="9961" width="10" style="3"/>
    <col min="9962" max="9962" width="15.6640625" style="3" customWidth="1"/>
    <col min="9963" max="9963" width="17.77734375" style="3" customWidth="1"/>
    <col min="9964" max="9967" width="10" style="3"/>
    <col min="9968" max="9968" width="10.77734375" style="3" customWidth="1"/>
    <col min="9969" max="9969" width="14.5546875" style="3" customWidth="1"/>
    <col min="9970" max="9970" width="99.33203125" style="3" bestFit="1" customWidth="1"/>
    <col min="9971" max="9971" width="5.5546875" style="3" bestFit="1" customWidth="1"/>
    <col min="9972" max="10212" width="10" style="3"/>
    <col min="10213" max="10213" width="6.77734375" style="3" customWidth="1"/>
    <col min="10214" max="10214" width="5.109375" style="3" customWidth="1"/>
    <col min="10215" max="10215" width="11.6640625" style="3" bestFit="1" customWidth="1"/>
    <col min="10216" max="10216" width="18.33203125" style="3" customWidth="1"/>
    <col min="10217" max="10217" width="10" style="3"/>
    <col min="10218" max="10218" width="15.6640625" style="3" customWidth="1"/>
    <col min="10219" max="10219" width="17.77734375" style="3" customWidth="1"/>
    <col min="10220" max="10223" width="10" style="3"/>
    <col min="10224" max="10224" width="10.77734375" style="3" customWidth="1"/>
    <col min="10225" max="10225" width="14.5546875" style="3" customWidth="1"/>
    <col min="10226" max="10226" width="99.33203125" style="3" bestFit="1" customWidth="1"/>
    <col min="10227" max="10227" width="5.5546875" style="3" bestFit="1" customWidth="1"/>
    <col min="10228" max="10468" width="10" style="3"/>
    <col min="10469" max="10469" width="6.77734375" style="3" customWidth="1"/>
    <col min="10470" max="10470" width="5.109375" style="3" customWidth="1"/>
    <col min="10471" max="10471" width="11.6640625" style="3" bestFit="1" customWidth="1"/>
    <col min="10472" max="10472" width="18.33203125" style="3" customWidth="1"/>
    <col min="10473" max="10473" width="10" style="3"/>
    <col min="10474" max="10474" width="15.6640625" style="3" customWidth="1"/>
    <col min="10475" max="10475" width="17.77734375" style="3" customWidth="1"/>
    <col min="10476" max="10479" width="10" style="3"/>
    <col min="10480" max="10480" width="10.77734375" style="3" customWidth="1"/>
    <col min="10481" max="10481" width="14.5546875" style="3" customWidth="1"/>
    <col min="10482" max="10482" width="99.33203125" style="3" bestFit="1" customWidth="1"/>
    <col min="10483" max="10483" width="5.5546875" style="3" bestFit="1" customWidth="1"/>
    <col min="10484" max="10724" width="10" style="3"/>
    <col min="10725" max="10725" width="6.77734375" style="3" customWidth="1"/>
    <col min="10726" max="10726" width="5.109375" style="3" customWidth="1"/>
    <col min="10727" max="10727" width="11.6640625" style="3" bestFit="1" customWidth="1"/>
    <col min="10728" max="10728" width="18.33203125" style="3" customWidth="1"/>
    <col min="10729" max="10729" width="10" style="3"/>
    <col min="10730" max="10730" width="15.6640625" style="3" customWidth="1"/>
    <col min="10731" max="10731" width="17.77734375" style="3" customWidth="1"/>
    <col min="10732" max="10735" width="10" style="3"/>
    <col min="10736" max="10736" width="10.77734375" style="3" customWidth="1"/>
    <col min="10737" max="10737" width="14.5546875" style="3" customWidth="1"/>
    <col min="10738" max="10738" width="99.33203125" style="3" bestFit="1" customWidth="1"/>
    <col min="10739" max="10739" width="5.5546875" style="3" bestFit="1" customWidth="1"/>
    <col min="10740" max="10980" width="10" style="3"/>
    <col min="10981" max="10981" width="6.77734375" style="3" customWidth="1"/>
    <col min="10982" max="10982" width="5.109375" style="3" customWidth="1"/>
    <col min="10983" max="10983" width="11.6640625" style="3" bestFit="1" customWidth="1"/>
    <col min="10984" max="10984" width="18.33203125" style="3" customWidth="1"/>
    <col min="10985" max="10985" width="10" style="3"/>
    <col min="10986" max="10986" width="15.6640625" style="3" customWidth="1"/>
    <col min="10987" max="10987" width="17.77734375" style="3" customWidth="1"/>
    <col min="10988" max="10991" width="10" style="3"/>
    <col min="10992" max="10992" width="10.77734375" style="3" customWidth="1"/>
    <col min="10993" max="10993" width="14.5546875" style="3" customWidth="1"/>
    <col min="10994" max="10994" width="99.33203125" style="3" bestFit="1" customWidth="1"/>
    <col min="10995" max="10995" width="5.5546875" style="3" bestFit="1" customWidth="1"/>
    <col min="10996" max="11236" width="10" style="3"/>
    <col min="11237" max="11237" width="6.77734375" style="3" customWidth="1"/>
    <col min="11238" max="11238" width="5.109375" style="3" customWidth="1"/>
    <col min="11239" max="11239" width="11.6640625" style="3" bestFit="1" customWidth="1"/>
    <col min="11240" max="11240" width="18.33203125" style="3" customWidth="1"/>
    <col min="11241" max="11241" width="10" style="3"/>
    <col min="11242" max="11242" width="15.6640625" style="3" customWidth="1"/>
    <col min="11243" max="11243" width="17.77734375" style="3" customWidth="1"/>
    <col min="11244" max="11247" width="10" style="3"/>
    <col min="11248" max="11248" width="10.77734375" style="3" customWidth="1"/>
    <col min="11249" max="11249" width="14.5546875" style="3" customWidth="1"/>
    <col min="11250" max="11250" width="99.33203125" style="3" bestFit="1" customWidth="1"/>
    <col min="11251" max="11251" width="5.5546875" style="3" bestFit="1" customWidth="1"/>
    <col min="11252" max="11492" width="10" style="3"/>
    <col min="11493" max="11493" width="6.77734375" style="3" customWidth="1"/>
    <col min="11494" max="11494" width="5.109375" style="3" customWidth="1"/>
    <col min="11495" max="11495" width="11.6640625" style="3" bestFit="1" customWidth="1"/>
    <col min="11496" max="11496" width="18.33203125" style="3" customWidth="1"/>
    <col min="11497" max="11497" width="10" style="3"/>
    <col min="11498" max="11498" width="15.6640625" style="3" customWidth="1"/>
    <col min="11499" max="11499" width="17.77734375" style="3" customWidth="1"/>
    <col min="11500" max="11503" width="10" style="3"/>
    <col min="11504" max="11504" width="10.77734375" style="3" customWidth="1"/>
    <col min="11505" max="11505" width="14.5546875" style="3" customWidth="1"/>
    <col min="11506" max="11506" width="99.33203125" style="3" bestFit="1" customWidth="1"/>
    <col min="11507" max="11507" width="5.5546875" style="3" bestFit="1" customWidth="1"/>
    <col min="11508" max="11748" width="10" style="3"/>
    <col min="11749" max="11749" width="6.77734375" style="3" customWidth="1"/>
    <col min="11750" max="11750" width="5.109375" style="3" customWidth="1"/>
    <col min="11751" max="11751" width="11.6640625" style="3" bestFit="1" customWidth="1"/>
    <col min="11752" max="11752" width="18.33203125" style="3" customWidth="1"/>
    <col min="11753" max="11753" width="10" style="3"/>
    <col min="11754" max="11754" width="15.6640625" style="3" customWidth="1"/>
    <col min="11755" max="11755" width="17.77734375" style="3" customWidth="1"/>
    <col min="11756" max="11759" width="10" style="3"/>
    <col min="11760" max="11760" width="10.77734375" style="3" customWidth="1"/>
    <col min="11761" max="11761" width="14.5546875" style="3" customWidth="1"/>
    <col min="11762" max="11762" width="99.33203125" style="3" bestFit="1" customWidth="1"/>
    <col min="11763" max="11763" width="5.5546875" style="3" bestFit="1" customWidth="1"/>
    <col min="11764" max="12004" width="10" style="3"/>
    <col min="12005" max="12005" width="6.77734375" style="3" customWidth="1"/>
    <col min="12006" max="12006" width="5.109375" style="3" customWidth="1"/>
    <col min="12007" max="12007" width="11.6640625" style="3" bestFit="1" customWidth="1"/>
    <col min="12008" max="12008" width="18.33203125" style="3" customWidth="1"/>
    <col min="12009" max="12009" width="10" style="3"/>
    <col min="12010" max="12010" width="15.6640625" style="3" customWidth="1"/>
    <col min="12011" max="12011" width="17.77734375" style="3" customWidth="1"/>
    <col min="12012" max="12015" width="10" style="3"/>
    <col min="12016" max="12016" width="10.77734375" style="3" customWidth="1"/>
    <col min="12017" max="12017" width="14.5546875" style="3" customWidth="1"/>
    <col min="12018" max="12018" width="99.33203125" style="3" bestFit="1" customWidth="1"/>
    <col min="12019" max="12019" width="5.5546875" style="3" bestFit="1" customWidth="1"/>
    <col min="12020" max="12260" width="10" style="3"/>
    <col min="12261" max="12261" width="6.77734375" style="3" customWidth="1"/>
    <col min="12262" max="12262" width="5.109375" style="3" customWidth="1"/>
    <col min="12263" max="12263" width="11.6640625" style="3" bestFit="1" customWidth="1"/>
    <col min="12264" max="12264" width="18.33203125" style="3" customWidth="1"/>
    <col min="12265" max="12265" width="10" style="3"/>
    <col min="12266" max="12266" width="15.6640625" style="3" customWidth="1"/>
    <col min="12267" max="12267" width="17.77734375" style="3" customWidth="1"/>
    <col min="12268" max="12271" width="10" style="3"/>
    <col min="12272" max="12272" width="10.77734375" style="3" customWidth="1"/>
    <col min="12273" max="12273" width="14.5546875" style="3" customWidth="1"/>
    <col min="12274" max="12274" width="99.33203125" style="3" bestFit="1" customWidth="1"/>
    <col min="12275" max="12275" width="5.5546875" style="3" bestFit="1" customWidth="1"/>
    <col min="12276" max="12516" width="10" style="3"/>
    <col min="12517" max="12517" width="6.77734375" style="3" customWidth="1"/>
    <col min="12518" max="12518" width="5.109375" style="3" customWidth="1"/>
    <col min="12519" max="12519" width="11.6640625" style="3" bestFit="1" customWidth="1"/>
    <col min="12520" max="12520" width="18.33203125" style="3" customWidth="1"/>
    <col min="12521" max="12521" width="10" style="3"/>
    <col min="12522" max="12522" width="15.6640625" style="3" customWidth="1"/>
    <col min="12523" max="12523" width="17.77734375" style="3" customWidth="1"/>
    <col min="12524" max="12527" width="10" style="3"/>
    <col min="12528" max="12528" width="10.77734375" style="3" customWidth="1"/>
    <col min="12529" max="12529" width="14.5546875" style="3" customWidth="1"/>
    <col min="12530" max="12530" width="99.33203125" style="3" bestFit="1" customWidth="1"/>
    <col min="12531" max="12531" width="5.5546875" style="3" bestFit="1" customWidth="1"/>
    <col min="12532" max="12772" width="10" style="3"/>
    <col min="12773" max="12773" width="6.77734375" style="3" customWidth="1"/>
    <col min="12774" max="12774" width="5.109375" style="3" customWidth="1"/>
    <col min="12775" max="12775" width="11.6640625" style="3" bestFit="1" customWidth="1"/>
    <col min="12776" max="12776" width="18.33203125" style="3" customWidth="1"/>
    <col min="12777" max="12777" width="10" style="3"/>
    <col min="12778" max="12778" width="15.6640625" style="3" customWidth="1"/>
    <col min="12779" max="12779" width="17.77734375" style="3" customWidth="1"/>
    <col min="12780" max="12783" width="10" style="3"/>
    <col min="12784" max="12784" width="10.77734375" style="3" customWidth="1"/>
    <col min="12785" max="12785" width="14.5546875" style="3" customWidth="1"/>
    <col min="12786" max="12786" width="99.33203125" style="3" bestFit="1" customWidth="1"/>
    <col min="12787" max="12787" width="5.5546875" style="3" bestFit="1" customWidth="1"/>
    <col min="12788" max="13028" width="10" style="3"/>
    <col min="13029" max="13029" width="6.77734375" style="3" customWidth="1"/>
    <col min="13030" max="13030" width="5.109375" style="3" customWidth="1"/>
    <col min="13031" max="13031" width="11.6640625" style="3" bestFit="1" customWidth="1"/>
    <col min="13032" max="13032" width="18.33203125" style="3" customWidth="1"/>
    <col min="13033" max="13033" width="10" style="3"/>
    <col min="13034" max="13034" width="15.6640625" style="3" customWidth="1"/>
    <col min="13035" max="13035" width="17.77734375" style="3" customWidth="1"/>
    <col min="13036" max="13039" width="10" style="3"/>
    <col min="13040" max="13040" width="10.77734375" style="3" customWidth="1"/>
    <col min="13041" max="13041" width="14.5546875" style="3" customWidth="1"/>
    <col min="13042" max="13042" width="99.33203125" style="3" bestFit="1" customWidth="1"/>
    <col min="13043" max="13043" width="5.5546875" style="3" bestFit="1" customWidth="1"/>
    <col min="13044" max="13284" width="10" style="3"/>
    <col min="13285" max="13285" width="6.77734375" style="3" customWidth="1"/>
    <col min="13286" max="13286" width="5.109375" style="3" customWidth="1"/>
    <col min="13287" max="13287" width="11.6640625" style="3" bestFit="1" customWidth="1"/>
    <col min="13288" max="13288" width="18.33203125" style="3" customWidth="1"/>
    <col min="13289" max="13289" width="10" style="3"/>
    <col min="13290" max="13290" width="15.6640625" style="3" customWidth="1"/>
    <col min="13291" max="13291" width="17.77734375" style="3" customWidth="1"/>
    <col min="13292" max="13295" width="10" style="3"/>
    <col min="13296" max="13296" width="10.77734375" style="3" customWidth="1"/>
    <col min="13297" max="13297" width="14.5546875" style="3" customWidth="1"/>
    <col min="13298" max="13298" width="99.33203125" style="3" bestFit="1" customWidth="1"/>
    <col min="13299" max="13299" width="5.5546875" style="3" bestFit="1" customWidth="1"/>
    <col min="13300" max="13540" width="10" style="3"/>
    <col min="13541" max="13541" width="6.77734375" style="3" customWidth="1"/>
    <col min="13542" max="13542" width="5.109375" style="3" customWidth="1"/>
    <col min="13543" max="13543" width="11.6640625" style="3" bestFit="1" customWidth="1"/>
    <col min="13544" max="13544" width="18.33203125" style="3" customWidth="1"/>
    <col min="13545" max="13545" width="10" style="3"/>
    <col min="13546" max="13546" width="15.6640625" style="3" customWidth="1"/>
    <col min="13547" max="13547" width="17.77734375" style="3" customWidth="1"/>
    <col min="13548" max="13551" width="10" style="3"/>
    <col min="13552" max="13552" width="10.77734375" style="3" customWidth="1"/>
    <col min="13553" max="13553" width="14.5546875" style="3" customWidth="1"/>
    <col min="13554" max="13554" width="99.33203125" style="3" bestFit="1" customWidth="1"/>
    <col min="13555" max="13555" width="5.5546875" style="3" bestFit="1" customWidth="1"/>
    <col min="13556" max="13796" width="10" style="3"/>
    <col min="13797" max="13797" width="6.77734375" style="3" customWidth="1"/>
    <col min="13798" max="13798" width="5.109375" style="3" customWidth="1"/>
    <col min="13799" max="13799" width="11.6640625" style="3" bestFit="1" customWidth="1"/>
    <col min="13800" max="13800" width="18.33203125" style="3" customWidth="1"/>
    <col min="13801" max="13801" width="10" style="3"/>
    <col min="13802" max="13802" width="15.6640625" style="3" customWidth="1"/>
    <col min="13803" max="13803" width="17.77734375" style="3" customWidth="1"/>
    <col min="13804" max="13807" width="10" style="3"/>
    <col min="13808" max="13808" width="10.77734375" style="3" customWidth="1"/>
    <col min="13809" max="13809" width="14.5546875" style="3" customWidth="1"/>
    <col min="13810" max="13810" width="99.33203125" style="3" bestFit="1" customWidth="1"/>
    <col min="13811" max="13811" width="5.5546875" style="3" bestFit="1" customWidth="1"/>
    <col min="13812" max="14052" width="10" style="3"/>
    <col min="14053" max="14053" width="6.77734375" style="3" customWidth="1"/>
    <col min="14054" max="14054" width="5.109375" style="3" customWidth="1"/>
    <col min="14055" max="14055" width="11.6640625" style="3" bestFit="1" customWidth="1"/>
    <col min="14056" max="14056" width="18.33203125" style="3" customWidth="1"/>
    <col min="14057" max="14057" width="10" style="3"/>
    <col min="14058" max="14058" width="15.6640625" style="3" customWidth="1"/>
    <col min="14059" max="14059" width="17.77734375" style="3" customWidth="1"/>
    <col min="14060" max="14063" width="10" style="3"/>
    <col min="14064" max="14064" width="10.77734375" style="3" customWidth="1"/>
    <col min="14065" max="14065" width="14.5546875" style="3" customWidth="1"/>
    <col min="14066" max="14066" width="99.33203125" style="3" bestFit="1" customWidth="1"/>
    <col min="14067" max="14067" width="5.5546875" style="3" bestFit="1" customWidth="1"/>
    <col min="14068" max="14308" width="10" style="3"/>
    <col min="14309" max="14309" width="6.77734375" style="3" customWidth="1"/>
    <col min="14310" max="14310" width="5.109375" style="3" customWidth="1"/>
    <col min="14311" max="14311" width="11.6640625" style="3" bestFit="1" customWidth="1"/>
    <col min="14312" max="14312" width="18.33203125" style="3" customWidth="1"/>
    <col min="14313" max="14313" width="10" style="3"/>
    <col min="14314" max="14314" width="15.6640625" style="3" customWidth="1"/>
    <col min="14315" max="14315" width="17.77734375" style="3" customWidth="1"/>
    <col min="14316" max="14319" width="10" style="3"/>
    <col min="14320" max="14320" width="10.77734375" style="3" customWidth="1"/>
    <col min="14321" max="14321" width="14.5546875" style="3" customWidth="1"/>
    <col min="14322" max="14322" width="99.33203125" style="3" bestFit="1" customWidth="1"/>
    <col min="14323" max="14323" width="5.5546875" style="3" bestFit="1" customWidth="1"/>
    <col min="14324" max="14564" width="10" style="3"/>
    <col min="14565" max="14565" width="6.77734375" style="3" customWidth="1"/>
    <col min="14566" max="14566" width="5.109375" style="3" customWidth="1"/>
    <col min="14567" max="14567" width="11.6640625" style="3" bestFit="1" customWidth="1"/>
    <col min="14568" max="14568" width="18.33203125" style="3" customWidth="1"/>
    <col min="14569" max="14569" width="10" style="3"/>
    <col min="14570" max="14570" width="15.6640625" style="3" customWidth="1"/>
    <col min="14571" max="14571" width="17.77734375" style="3" customWidth="1"/>
    <col min="14572" max="14575" width="10" style="3"/>
    <col min="14576" max="14576" width="10.77734375" style="3" customWidth="1"/>
    <col min="14577" max="14577" width="14.5546875" style="3" customWidth="1"/>
    <col min="14578" max="14578" width="99.33203125" style="3" bestFit="1" customWidth="1"/>
    <col min="14579" max="14579" width="5.5546875" style="3" bestFit="1" customWidth="1"/>
    <col min="14580" max="14820" width="10" style="3"/>
    <col min="14821" max="14821" width="6.77734375" style="3" customWidth="1"/>
    <col min="14822" max="14822" width="5.109375" style="3" customWidth="1"/>
    <col min="14823" max="14823" width="11.6640625" style="3" bestFit="1" customWidth="1"/>
    <col min="14824" max="14824" width="18.33203125" style="3" customWidth="1"/>
    <col min="14825" max="14825" width="10" style="3"/>
    <col min="14826" max="14826" width="15.6640625" style="3" customWidth="1"/>
    <col min="14827" max="14827" width="17.77734375" style="3" customWidth="1"/>
    <col min="14828" max="14831" width="10" style="3"/>
    <col min="14832" max="14832" width="10.77734375" style="3" customWidth="1"/>
    <col min="14833" max="14833" width="14.5546875" style="3" customWidth="1"/>
    <col min="14834" max="14834" width="99.33203125" style="3" bestFit="1" customWidth="1"/>
    <col min="14835" max="14835" width="5.5546875" style="3" bestFit="1" customWidth="1"/>
    <col min="14836" max="15076" width="10" style="3"/>
    <col min="15077" max="15077" width="6.77734375" style="3" customWidth="1"/>
    <col min="15078" max="15078" width="5.109375" style="3" customWidth="1"/>
    <col min="15079" max="15079" width="11.6640625" style="3" bestFit="1" customWidth="1"/>
    <col min="15080" max="15080" width="18.33203125" style="3" customWidth="1"/>
    <col min="15081" max="15081" width="10" style="3"/>
    <col min="15082" max="15082" width="15.6640625" style="3" customWidth="1"/>
    <col min="15083" max="15083" width="17.77734375" style="3" customWidth="1"/>
    <col min="15084" max="15087" width="10" style="3"/>
    <col min="15088" max="15088" width="10.77734375" style="3" customWidth="1"/>
    <col min="15089" max="15089" width="14.5546875" style="3" customWidth="1"/>
    <col min="15090" max="15090" width="99.33203125" style="3" bestFit="1" customWidth="1"/>
    <col min="15091" max="15091" width="5.5546875" style="3" bestFit="1" customWidth="1"/>
    <col min="15092" max="15332" width="10" style="3"/>
    <col min="15333" max="15333" width="6.77734375" style="3" customWidth="1"/>
    <col min="15334" max="15334" width="5.109375" style="3" customWidth="1"/>
    <col min="15335" max="15335" width="11.6640625" style="3" bestFit="1" customWidth="1"/>
    <col min="15336" max="15336" width="18.33203125" style="3" customWidth="1"/>
    <col min="15337" max="15337" width="10" style="3"/>
    <col min="15338" max="15338" width="15.6640625" style="3" customWidth="1"/>
    <col min="15339" max="15339" width="17.77734375" style="3" customWidth="1"/>
    <col min="15340" max="15343" width="10" style="3"/>
    <col min="15344" max="15344" width="10.77734375" style="3" customWidth="1"/>
    <col min="15345" max="15345" width="14.5546875" style="3" customWidth="1"/>
    <col min="15346" max="15346" width="99.33203125" style="3" bestFit="1" customWidth="1"/>
    <col min="15347" max="15347" width="5.5546875" style="3" bestFit="1" customWidth="1"/>
    <col min="15348" max="15588" width="10" style="3"/>
    <col min="15589" max="15589" width="6.77734375" style="3" customWidth="1"/>
    <col min="15590" max="15590" width="5.109375" style="3" customWidth="1"/>
    <col min="15591" max="15591" width="11.6640625" style="3" bestFit="1" customWidth="1"/>
    <col min="15592" max="15592" width="18.33203125" style="3" customWidth="1"/>
    <col min="15593" max="15593" width="10" style="3"/>
    <col min="15594" max="15594" width="15.6640625" style="3" customWidth="1"/>
    <col min="15595" max="15595" width="17.77734375" style="3" customWidth="1"/>
    <col min="15596" max="15599" width="10" style="3"/>
    <col min="15600" max="15600" width="10.77734375" style="3" customWidth="1"/>
    <col min="15601" max="15601" width="14.5546875" style="3" customWidth="1"/>
    <col min="15602" max="15602" width="99.33203125" style="3" bestFit="1" customWidth="1"/>
    <col min="15603" max="15603" width="5.5546875" style="3" bestFit="1" customWidth="1"/>
    <col min="15604" max="15844" width="10" style="3"/>
    <col min="15845" max="15845" width="6.77734375" style="3" customWidth="1"/>
    <col min="15846" max="15846" width="5.109375" style="3" customWidth="1"/>
    <col min="15847" max="15847" width="11.6640625" style="3" bestFit="1" customWidth="1"/>
    <col min="15848" max="15848" width="18.33203125" style="3" customWidth="1"/>
    <col min="15849" max="15849" width="10" style="3"/>
    <col min="15850" max="15850" width="15.6640625" style="3" customWidth="1"/>
    <col min="15851" max="15851" width="17.77734375" style="3" customWidth="1"/>
    <col min="15852" max="15855" width="10" style="3"/>
    <col min="15856" max="15856" width="10.77734375" style="3" customWidth="1"/>
    <col min="15857" max="15857" width="14.5546875" style="3" customWidth="1"/>
    <col min="15858" max="15858" width="99.33203125" style="3" bestFit="1" customWidth="1"/>
    <col min="15859" max="15859" width="5.5546875" style="3" bestFit="1" customWidth="1"/>
    <col min="15860" max="16100" width="10" style="3"/>
    <col min="16101" max="16101" width="6.77734375" style="3" customWidth="1"/>
    <col min="16102" max="16102" width="5.109375" style="3" customWidth="1"/>
    <col min="16103" max="16103" width="11.6640625" style="3" bestFit="1" customWidth="1"/>
    <col min="16104" max="16104" width="18.33203125" style="3" customWidth="1"/>
    <col min="16105" max="16105" width="10" style="3"/>
    <col min="16106" max="16106" width="15.6640625" style="3" customWidth="1"/>
    <col min="16107" max="16107" width="17.77734375" style="3" customWidth="1"/>
    <col min="16108" max="16111" width="10" style="3"/>
    <col min="16112" max="16112" width="10.77734375" style="3" customWidth="1"/>
    <col min="16113" max="16113" width="14.5546875" style="3" customWidth="1"/>
    <col min="16114" max="16114" width="99.33203125" style="3" bestFit="1" customWidth="1"/>
    <col min="16115" max="16115" width="5.5546875" style="3" bestFit="1" customWidth="1"/>
    <col min="16116" max="16384" width="10" style="3"/>
  </cols>
  <sheetData>
    <row r="1" spans="1:15" s="2" customFormat="1" ht="16.5" customHeight="1">
      <c r="A1" s="86" t="s">
        <v>37</v>
      </c>
      <c r="B1" s="86"/>
      <c r="C1" s="86"/>
      <c r="D1" s="1"/>
      <c r="E1" s="1"/>
      <c r="F1" s="1"/>
      <c r="G1" s="1"/>
      <c r="H1" s="1"/>
      <c r="I1" s="1"/>
      <c r="J1" s="1"/>
      <c r="K1" s="1"/>
      <c r="L1" s="1"/>
    </row>
    <row r="2" spans="1:15" ht="21" customHeight="1">
      <c r="A2" s="87" t="s">
        <v>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N2" s="4"/>
      <c r="O2" s="4"/>
    </row>
    <row r="3" spans="1:15" ht="23.1" customHeight="1" thickBot="1">
      <c r="A3" s="88" t="s">
        <v>30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N3" s="4"/>
      <c r="O3" s="4"/>
    </row>
    <row r="4" spans="1:15" s="4" customFormat="1" ht="15.6" customHeight="1" thickBot="1">
      <c r="A4" s="89" t="s">
        <v>1</v>
      </c>
      <c r="B4" s="89"/>
      <c r="C4" s="82" t="s">
        <v>90</v>
      </c>
      <c r="D4" s="82"/>
      <c r="E4" s="82"/>
      <c r="F4" s="82"/>
      <c r="G4" s="82"/>
      <c r="H4" s="82"/>
      <c r="I4" s="82"/>
      <c r="J4" s="82"/>
      <c r="K4" s="82"/>
      <c r="L4" s="82"/>
    </row>
    <row r="5" spans="1:15" s="4" customFormat="1" ht="15.6" customHeight="1" thickBot="1">
      <c r="A5" s="75" t="s">
        <v>2</v>
      </c>
      <c r="B5" s="75"/>
      <c r="C5" s="67" t="s">
        <v>43</v>
      </c>
      <c r="D5" s="67"/>
      <c r="E5" s="73"/>
      <c r="F5" s="73"/>
      <c r="G5" s="17" t="s">
        <v>3</v>
      </c>
      <c r="H5" s="82" t="s">
        <v>91</v>
      </c>
      <c r="I5" s="82"/>
      <c r="J5" s="82"/>
      <c r="K5" s="82"/>
      <c r="L5" s="82"/>
    </row>
    <row r="6" spans="1:15" s="4" customFormat="1" ht="15.6" customHeight="1" thickBot="1">
      <c r="A6" s="70" t="s">
        <v>38</v>
      </c>
      <c r="B6" s="71"/>
      <c r="C6" s="67"/>
      <c r="D6" s="67"/>
      <c r="E6" s="21" t="s">
        <v>4</v>
      </c>
      <c r="F6" s="19" t="s">
        <v>5</v>
      </c>
      <c r="G6" s="17" t="s">
        <v>6</v>
      </c>
      <c r="H6" s="67" t="s">
        <v>7</v>
      </c>
      <c r="I6" s="67"/>
      <c r="J6" s="82" t="s">
        <v>8</v>
      </c>
      <c r="K6" s="82"/>
      <c r="L6" s="17" t="s">
        <v>9</v>
      </c>
    </row>
    <row r="7" spans="1:15" s="4" customFormat="1" ht="15.6" customHeight="1" thickBot="1">
      <c r="A7" s="72"/>
      <c r="B7" s="73"/>
      <c r="C7" s="84" t="s">
        <v>10</v>
      </c>
      <c r="D7" s="84"/>
      <c r="E7" s="8">
        <f>SUM(E8:E10)</f>
        <v>193.6</v>
      </c>
      <c r="F7" s="30">
        <f>SUM(F8:F10)</f>
        <v>152.302537</v>
      </c>
      <c r="G7" s="30">
        <f>SUM(G8:G10)</f>
        <v>152.302537</v>
      </c>
      <c r="H7" s="100">
        <v>10</v>
      </c>
      <c r="I7" s="100"/>
      <c r="J7" s="96">
        <f>G7/F7</f>
        <v>1</v>
      </c>
      <c r="K7" s="96"/>
      <c r="L7" s="27">
        <f>H7*J7</f>
        <v>10</v>
      </c>
      <c r="M7" s="10">
        <f>G7-F7</f>
        <v>0</v>
      </c>
    </row>
    <row r="8" spans="1:15" s="4" customFormat="1" ht="15.6" customHeight="1" thickBot="1">
      <c r="A8" s="72"/>
      <c r="B8" s="73"/>
      <c r="C8" s="67" t="s">
        <v>31</v>
      </c>
      <c r="D8" s="67"/>
      <c r="E8" s="8">
        <v>193.6</v>
      </c>
      <c r="F8" s="8">
        <f>1523025.37/10000</f>
        <v>152.302537</v>
      </c>
      <c r="G8" s="8">
        <f>F8</f>
        <v>152.302537</v>
      </c>
      <c r="H8" s="67" t="s">
        <v>46</v>
      </c>
      <c r="I8" s="67"/>
      <c r="J8" s="96">
        <f t="shared" ref="J8" si="0">G8/F8</f>
        <v>1</v>
      </c>
      <c r="K8" s="96"/>
      <c r="L8" s="17" t="s">
        <v>11</v>
      </c>
    </row>
    <row r="9" spans="1:15" s="4" customFormat="1" ht="15.6" customHeight="1" thickBot="1">
      <c r="A9" s="72"/>
      <c r="B9" s="73"/>
      <c r="C9" s="67" t="s">
        <v>32</v>
      </c>
      <c r="D9" s="67"/>
      <c r="E9" s="18"/>
      <c r="F9" s="8"/>
      <c r="G9" s="8">
        <f>F9</f>
        <v>0</v>
      </c>
      <c r="H9" s="67" t="s">
        <v>11</v>
      </c>
      <c r="I9" s="67"/>
      <c r="J9" s="96"/>
      <c r="K9" s="96"/>
      <c r="L9" s="17" t="s">
        <v>11</v>
      </c>
    </row>
    <row r="10" spans="1:15" s="4" customFormat="1" ht="15" customHeight="1" thickBot="1">
      <c r="A10" s="72"/>
      <c r="B10" s="73"/>
      <c r="C10" s="73" t="s">
        <v>33</v>
      </c>
      <c r="D10" s="73"/>
      <c r="E10" s="16"/>
      <c r="F10" s="8"/>
      <c r="G10" s="8">
        <f>F10</f>
        <v>0</v>
      </c>
      <c r="H10" s="67" t="s">
        <v>11</v>
      </c>
      <c r="I10" s="67"/>
      <c r="J10" s="96"/>
      <c r="K10" s="96"/>
      <c r="L10" s="17" t="s">
        <v>11</v>
      </c>
    </row>
    <row r="11" spans="1:15" s="4" customFormat="1" ht="19.5" customHeight="1" thickBot="1">
      <c r="A11" s="68" t="s">
        <v>12</v>
      </c>
      <c r="B11" s="82" t="s">
        <v>13</v>
      </c>
      <c r="C11" s="82"/>
      <c r="D11" s="82"/>
      <c r="E11" s="82"/>
      <c r="F11" s="82"/>
      <c r="G11" s="67" t="s">
        <v>14</v>
      </c>
      <c r="H11" s="67"/>
      <c r="I11" s="67"/>
      <c r="J11" s="67"/>
      <c r="K11" s="67"/>
      <c r="L11" s="67"/>
    </row>
    <row r="12" spans="1:15" s="4" customFormat="1" ht="51" customHeight="1" thickBot="1">
      <c r="A12" s="69"/>
      <c r="B12" s="80" t="s">
        <v>281</v>
      </c>
      <c r="C12" s="80"/>
      <c r="D12" s="80"/>
      <c r="E12" s="80"/>
      <c r="F12" s="80"/>
      <c r="G12" s="80" t="str">
        <f>B12</f>
        <v>加强基层党组织建设的重要机遇，旨在把创先争优活动和基层组织建设年融为一体，以创先争优为动力加强基层组织建设，以基层组织建设年为抓手深化创先争优，以创先争优、加强组织的新成绩，确认社会稳定，建立良好的建设环境。</v>
      </c>
      <c r="H12" s="80"/>
      <c r="I12" s="80"/>
      <c r="J12" s="80"/>
      <c r="K12" s="80"/>
      <c r="L12" s="80"/>
      <c r="N12" s="3"/>
      <c r="O12" s="3"/>
    </row>
    <row r="13" spans="1:15" s="4" customFormat="1" ht="13.5" customHeight="1" thickBot="1">
      <c r="A13" s="74" t="s">
        <v>68</v>
      </c>
      <c r="B13" s="75" t="s">
        <v>15</v>
      </c>
      <c r="C13" s="67" t="s">
        <v>16</v>
      </c>
      <c r="D13" s="67" t="s">
        <v>17</v>
      </c>
      <c r="E13" s="67"/>
      <c r="F13" s="16" t="s">
        <v>18</v>
      </c>
      <c r="G13" s="16" t="s">
        <v>20</v>
      </c>
      <c r="H13" s="67" t="s">
        <v>7</v>
      </c>
      <c r="I13" s="67" t="s">
        <v>9</v>
      </c>
      <c r="J13" s="67"/>
      <c r="K13" s="82" t="s">
        <v>22</v>
      </c>
      <c r="L13" s="82"/>
      <c r="N13" s="3"/>
      <c r="O13" s="3"/>
    </row>
    <row r="14" spans="1:15" s="4" customFormat="1" ht="14.1" customHeight="1" thickBot="1">
      <c r="A14" s="73"/>
      <c r="B14" s="75"/>
      <c r="C14" s="67"/>
      <c r="D14" s="82"/>
      <c r="E14" s="82"/>
      <c r="F14" s="17" t="s">
        <v>19</v>
      </c>
      <c r="G14" s="17" t="s">
        <v>21</v>
      </c>
      <c r="H14" s="67"/>
      <c r="I14" s="67"/>
      <c r="J14" s="67"/>
      <c r="K14" s="82"/>
      <c r="L14" s="82"/>
      <c r="N14" s="3"/>
      <c r="O14" s="3"/>
    </row>
    <row r="15" spans="1:15" s="4" customFormat="1" ht="14.4" thickBot="1">
      <c r="A15" s="73"/>
      <c r="B15" s="75" t="s">
        <v>39</v>
      </c>
      <c r="C15" s="67" t="s">
        <v>23</v>
      </c>
      <c r="D15" s="64" t="s">
        <v>316</v>
      </c>
      <c r="E15" s="65"/>
      <c r="F15" s="51" t="s">
        <v>317</v>
      </c>
      <c r="G15" s="17" t="s">
        <v>318</v>
      </c>
      <c r="H15" s="9">
        <v>4</v>
      </c>
      <c r="I15" s="66">
        <f>H15</f>
        <v>4</v>
      </c>
      <c r="J15" s="67"/>
      <c r="K15" s="67"/>
      <c r="L15" s="67"/>
      <c r="N15" s="3"/>
      <c r="O15" s="3"/>
    </row>
    <row r="16" spans="1:15" s="4" customFormat="1" ht="14.4" thickBot="1">
      <c r="A16" s="73"/>
      <c r="B16" s="75"/>
      <c r="C16" s="67"/>
      <c r="D16" s="64" t="s">
        <v>263</v>
      </c>
      <c r="E16" s="65" t="s">
        <v>264</v>
      </c>
      <c r="F16" s="51" t="s">
        <v>264</v>
      </c>
      <c r="G16" s="51" t="s">
        <v>264</v>
      </c>
      <c r="H16" s="9">
        <v>4</v>
      </c>
      <c r="I16" s="66">
        <f>H16</f>
        <v>4</v>
      </c>
      <c r="J16" s="67"/>
      <c r="K16" s="67"/>
      <c r="L16" s="67"/>
      <c r="N16" s="3"/>
      <c r="O16" s="3"/>
    </row>
    <row r="17" spans="1:15" s="4" customFormat="1" ht="14.4" thickBot="1">
      <c r="A17" s="73"/>
      <c r="B17" s="75"/>
      <c r="C17" s="67"/>
      <c r="D17" s="64" t="s">
        <v>265</v>
      </c>
      <c r="E17" s="65" t="s">
        <v>142</v>
      </c>
      <c r="F17" s="51" t="s">
        <v>142</v>
      </c>
      <c r="G17" s="51" t="s">
        <v>335</v>
      </c>
      <c r="H17" s="9">
        <v>4</v>
      </c>
      <c r="I17" s="66">
        <f t="shared" ref="I17:I21" si="1">H17</f>
        <v>4</v>
      </c>
      <c r="J17" s="67"/>
      <c r="K17" s="67"/>
      <c r="L17" s="67"/>
      <c r="N17" s="3"/>
      <c r="O17" s="3"/>
    </row>
    <row r="18" spans="1:15" s="4" customFormat="1" ht="14.4" thickBot="1">
      <c r="A18" s="73"/>
      <c r="B18" s="75"/>
      <c r="C18" s="67"/>
      <c r="D18" s="64" t="s">
        <v>266</v>
      </c>
      <c r="E18" s="65" t="s">
        <v>143</v>
      </c>
      <c r="F18" s="51" t="s">
        <v>143</v>
      </c>
      <c r="G18" s="51" t="s">
        <v>313</v>
      </c>
      <c r="H18" s="9">
        <v>4</v>
      </c>
      <c r="I18" s="66">
        <f t="shared" si="1"/>
        <v>4</v>
      </c>
      <c r="J18" s="67"/>
      <c r="K18" s="67"/>
      <c r="L18" s="67"/>
      <c r="N18" s="3"/>
      <c r="O18" s="3"/>
    </row>
    <row r="19" spans="1:15" s="4" customFormat="1" ht="14.4" thickBot="1">
      <c r="A19" s="73"/>
      <c r="B19" s="75"/>
      <c r="C19" s="67"/>
      <c r="D19" s="64" t="s">
        <v>267</v>
      </c>
      <c r="E19" s="65" t="s">
        <v>132</v>
      </c>
      <c r="F19" s="51" t="s">
        <v>132</v>
      </c>
      <c r="G19" s="51" t="s">
        <v>336</v>
      </c>
      <c r="H19" s="9">
        <v>4</v>
      </c>
      <c r="I19" s="66">
        <f t="shared" si="1"/>
        <v>4</v>
      </c>
      <c r="J19" s="67"/>
      <c r="K19" s="67"/>
      <c r="L19" s="67"/>
      <c r="N19" s="3"/>
      <c r="O19" s="3"/>
    </row>
    <row r="20" spans="1:15" s="4" customFormat="1" ht="14.4" thickBot="1">
      <c r="A20" s="73"/>
      <c r="B20" s="75"/>
      <c r="C20" s="67"/>
      <c r="D20" s="64" t="s">
        <v>268</v>
      </c>
      <c r="E20" s="65" t="s">
        <v>133</v>
      </c>
      <c r="F20" s="51" t="s">
        <v>133</v>
      </c>
      <c r="G20" s="51" t="s">
        <v>337</v>
      </c>
      <c r="H20" s="9">
        <v>4</v>
      </c>
      <c r="I20" s="66">
        <f t="shared" si="1"/>
        <v>4</v>
      </c>
      <c r="J20" s="67"/>
      <c r="K20" s="67"/>
      <c r="L20" s="67"/>
      <c r="N20" s="3"/>
      <c r="O20" s="3"/>
    </row>
    <row r="21" spans="1:15" s="4" customFormat="1" ht="14.4" thickBot="1">
      <c r="A21" s="73"/>
      <c r="B21" s="75"/>
      <c r="C21" s="67"/>
      <c r="D21" s="64" t="s">
        <v>269</v>
      </c>
      <c r="E21" s="65" t="s">
        <v>132</v>
      </c>
      <c r="F21" s="51" t="s">
        <v>132</v>
      </c>
      <c r="G21" s="51" t="s">
        <v>336</v>
      </c>
      <c r="H21" s="9">
        <v>4</v>
      </c>
      <c r="I21" s="66">
        <f t="shared" si="1"/>
        <v>4</v>
      </c>
      <c r="J21" s="67"/>
      <c r="K21" s="67"/>
      <c r="L21" s="67"/>
      <c r="N21" s="3"/>
      <c r="O21" s="3"/>
    </row>
    <row r="22" spans="1:15" s="4" customFormat="1" ht="16.2" customHeight="1" thickBot="1">
      <c r="A22" s="73"/>
      <c r="B22" s="75"/>
      <c r="C22" s="81" t="s">
        <v>24</v>
      </c>
      <c r="D22" s="64" t="s">
        <v>319</v>
      </c>
      <c r="E22" s="65"/>
      <c r="F22" s="17" t="s">
        <v>320</v>
      </c>
      <c r="G22" s="51" t="s">
        <v>320</v>
      </c>
      <c r="H22" s="9">
        <v>5</v>
      </c>
      <c r="I22" s="66">
        <f t="shared" ref="I22:I29" si="2">H22</f>
        <v>5</v>
      </c>
      <c r="J22" s="67"/>
      <c r="K22" s="67"/>
      <c r="L22" s="67"/>
      <c r="N22" s="3"/>
      <c r="O22" s="3"/>
    </row>
    <row r="23" spans="1:15" s="4" customFormat="1" ht="16.2" customHeight="1" thickBot="1">
      <c r="A23" s="73"/>
      <c r="B23" s="75"/>
      <c r="C23" s="75"/>
      <c r="D23" s="64" t="s">
        <v>272</v>
      </c>
      <c r="E23" s="65"/>
      <c r="F23" s="56" t="s">
        <v>338</v>
      </c>
      <c r="G23" s="17" t="s">
        <v>339</v>
      </c>
      <c r="H23" s="9">
        <v>5</v>
      </c>
      <c r="I23" s="66">
        <f t="shared" si="2"/>
        <v>5</v>
      </c>
      <c r="J23" s="67"/>
      <c r="K23" s="67"/>
      <c r="L23" s="67"/>
      <c r="N23" s="3"/>
      <c r="O23" s="3"/>
    </row>
    <row r="24" spans="1:15" s="4" customFormat="1" ht="14.4" thickBot="1">
      <c r="A24" s="73"/>
      <c r="B24" s="75"/>
      <c r="C24" s="81" t="s">
        <v>25</v>
      </c>
      <c r="D24" s="64" t="s">
        <v>314</v>
      </c>
      <c r="E24" s="65"/>
      <c r="F24" s="20" t="s">
        <v>315</v>
      </c>
      <c r="G24" s="20" t="str">
        <f>F24</f>
        <v>每月进行</v>
      </c>
      <c r="H24" s="9">
        <v>4</v>
      </c>
      <c r="I24" s="66">
        <f t="shared" si="2"/>
        <v>4</v>
      </c>
      <c r="J24" s="67"/>
      <c r="K24" s="67"/>
      <c r="L24" s="67"/>
      <c r="N24" s="3"/>
      <c r="O24" s="3"/>
    </row>
    <row r="25" spans="1:15" s="4" customFormat="1" ht="14.4" thickBot="1">
      <c r="A25" s="73"/>
      <c r="B25" s="75"/>
      <c r="C25" s="75"/>
      <c r="D25" s="64" t="s">
        <v>369</v>
      </c>
      <c r="E25" s="65" t="s">
        <v>273</v>
      </c>
      <c r="F25" s="56" t="s">
        <v>370</v>
      </c>
      <c r="G25" s="50" t="s">
        <v>371</v>
      </c>
      <c r="H25" s="9">
        <v>4</v>
      </c>
      <c r="I25" s="66">
        <v>4</v>
      </c>
      <c r="J25" s="67"/>
      <c r="K25" s="104"/>
      <c r="L25" s="104"/>
      <c r="N25" s="3"/>
      <c r="O25" s="3"/>
    </row>
    <row r="26" spans="1:15" s="4" customFormat="1" ht="14.4" thickBot="1">
      <c r="A26" s="73"/>
      <c r="B26" s="75"/>
      <c r="C26" s="17" t="s">
        <v>26</v>
      </c>
      <c r="D26" s="79" t="s">
        <v>274</v>
      </c>
      <c r="E26" s="79"/>
      <c r="F26" s="20" t="s">
        <v>275</v>
      </c>
      <c r="G26" s="20" t="s">
        <v>340</v>
      </c>
      <c r="H26" s="9">
        <v>4</v>
      </c>
      <c r="I26" s="66">
        <f t="shared" si="2"/>
        <v>4</v>
      </c>
      <c r="J26" s="67"/>
      <c r="K26" s="67"/>
      <c r="L26" s="67"/>
      <c r="N26" s="3"/>
      <c r="O26" s="3"/>
    </row>
    <row r="27" spans="1:15" s="4" customFormat="1" ht="14.4" thickBot="1">
      <c r="A27" s="73"/>
      <c r="B27" s="67" t="s">
        <v>40</v>
      </c>
      <c r="C27" s="21" t="s">
        <v>34</v>
      </c>
      <c r="D27" s="79" t="s">
        <v>341</v>
      </c>
      <c r="E27" s="79"/>
      <c r="F27" s="17"/>
      <c r="G27" s="17"/>
      <c r="H27" s="9"/>
      <c r="I27" s="66">
        <f t="shared" si="2"/>
        <v>0</v>
      </c>
      <c r="J27" s="67"/>
      <c r="K27" s="67"/>
      <c r="L27" s="67"/>
      <c r="N27" s="3"/>
      <c r="O27" s="3"/>
    </row>
    <row r="28" spans="1:15" s="4" customFormat="1" ht="82.2" customHeight="1" thickBot="1">
      <c r="A28" s="73"/>
      <c r="B28" s="67"/>
      <c r="C28" s="21" t="s">
        <v>35</v>
      </c>
      <c r="D28" s="79" t="s">
        <v>345</v>
      </c>
      <c r="E28" s="79"/>
      <c r="F28" s="17" t="s">
        <v>346</v>
      </c>
      <c r="G28" s="17" t="s">
        <v>346</v>
      </c>
      <c r="H28" s="9">
        <v>15</v>
      </c>
      <c r="I28" s="66">
        <f t="shared" si="2"/>
        <v>15</v>
      </c>
      <c r="J28" s="67"/>
      <c r="K28" s="67"/>
      <c r="L28" s="67"/>
      <c r="N28" s="3"/>
      <c r="O28" s="3"/>
    </row>
    <row r="29" spans="1:15" s="4" customFormat="1" ht="16.2" customHeight="1" thickBot="1">
      <c r="A29" s="73"/>
      <c r="B29" s="67"/>
      <c r="C29" s="21" t="s">
        <v>36</v>
      </c>
      <c r="D29" s="79" t="s">
        <v>341</v>
      </c>
      <c r="E29" s="79"/>
      <c r="F29" s="17"/>
      <c r="G29" s="17"/>
      <c r="H29" s="9"/>
      <c r="I29" s="66">
        <f t="shared" si="2"/>
        <v>0</v>
      </c>
      <c r="J29" s="67"/>
      <c r="K29" s="67"/>
      <c r="L29" s="67"/>
    </row>
    <row r="30" spans="1:15" s="4" customFormat="1" ht="22.2" thickBot="1">
      <c r="A30" s="73"/>
      <c r="B30" s="67"/>
      <c r="C30" s="21" t="s">
        <v>27</v>
      </c>
      <c r="D30" s="79" t="s">
        <v>347</v>
      </c>
      <c r="E30" s="79"/>
      <c r="F30" s="17" t="s">
        <v>348</v>
      </c>
      <c r="G30" s="17" t="s">
        <v>349</v>
      </c>
      <c r="H30" s="9">
        <v>15</v>
      </c>
      <c r="I30" s="66">
        <f t="shared" ref="I30:I31" si="3">H30</f>
        <v>15</v>
      </c>
      <c r="J30" s="67"/>
      <c r="K30" s="67"/>
      <c r="L30" s="67"/>
    </row>
    <row r="31" spans="1:15" s="4" customFormat="1" ht="22.2" thickBot="1">
      <c r="A31" s="67"/>
      <c r="B31" s="16" t="s">
        <v>41</v>
      </c>
      <c r="C31" s="17" t="s">
        <v>28</v>
      </c>
      <c r="D31" s="79" t="s">
        <v>342</v>
      </c>
      <c r="E31" s="79"/>
      <c r="F31" s="59" t="s">
        <v>343</v>
      </c>
      <c r="G31" s="59" t="s">
        <v>344</v>
      </c>
      <c r="H31" s="9">
        <v>10</v>
      </c>
      <c r="I31" s="66">
        <f t="shared" si="3"/>
        <v>10</v>
      </c>
      <c r="J31" s="67"/>
      <c r="K31" s="80"/>
      <c r="L31" s="80"/>
    </row>
    <row r="32" spans="1:15" s="4" customFormat="1" ht="24" customHeight="1" thickBot="1">
      <c r="A32" s="76" t="s">
        <v>29</v>
      </c>
      <c r="B32" s="76"/>
      <c r="C32" s="76"/>
      <c r="D32" s="76"/>
      <c r="E32" s="76"/>
      <c r="F32" s="76"/>
      <c r="G32" s="76"/>
      <c r="H32" s="15">
        <f>SUM(H15:H31)+H7</f>
        <v>100</v>
      </c>
      <c r="I32" s="91">
        <f>SUM(I15:J31)+L7</f>
        <v>100</v>
      </c>
      <c r="J32" s="92"/>
      <c r="K32" s="78"/>
      <c r="L32" s="78"/>
      <c r="N32" s="3"/>
      <c r="O32" s="3"/>
    </row>
  </sheetData>
  <mergeCells count="95">
    <mergeCell ref="A5:B5"/>
    <mergeCell ref="C5:F5"/>
    <mergeCell ref="H5:L5"/>
    <mergeCell ref="A1:C1"/>
    <mergeCell ref="A2:L2"/>
    <mergeCell ref="A3:L3"/>
    <mergeCell ref="A4:B4"/>
    <mergeCell ref="C4:L4"/>
    <mergeCell ref="A6:B10"/>
    <mergeCell ref="C6:D6"/>
    <mergeCell ref="H6:I6"/>
    <mergeCell ref="J6:K6"/>
    <mergeCell ref="C7:D7"/>
    <mergeCell ref="H7:I7"/>
    <mergeCell ref="J7:K7"/>
    <mergeCell ref="C8:D8"/>
    <mergeCell ref="H8:I8"/>
    <mergeCell ref="J8:K8"/>
    <mergeCell ref="C9:D9"/>
    <mergeCell ref="H9:I9"/>
    <mergeCell ref="J9:K9"/>
    <mergeCell ref="C10:D10"/>
    <mergeCell ref="H10:I10"/>
    <mergeCell ref="J10:K10"/>
    <mergeCell ref="A11:A12"/>
    <mergeCell ref="B11:F11"/>
    <mergeCell ref="G11:L11"/>
    <mergeCell ref="B12:F12"/>
    <mergeCell ref="G12:L12"/>
    <mergeCell ref="I13:J14"/>
    <mergeCell ref="K13:L14"/>
    <mergeCell ref="B15:B26"/>
    <mergeCell ref="C15:C21"/>
    <mergeCell ref="D15:E15"/>
    <mergeCell ref="I15:J15"/>
    <mergeCell ref="K15:L15"/>
    <mergeCell ref="B13:B14"/>
    <mergeCell ref="C13:C14"/>
    <mergeCell ref="D13:E14"/>
    <mergeCell ref="H13:H14"/>
    <mergeCell ref="C22:C23"/>
    <mergeCell ref="D22:E22"/>
    <mergeCell ref="I22:J22"/>
    <mergeCell ref="K22:L22"/>
    <mergeCell ref="D23:E23"/>
    <mergeCell ref="I23:J23"/>
    <mergeCell ref="K23:L23"/>
    <mergeCell ref="C24:C25"/>
    <mergeCell ref="D24:E24"/>
    <mergeCell ref="I24:J24"/>
    <mergeCell ref="K24:L24"/>
    <mergeCell ref="D25:E25"/>
    <mergeCell ref="I25:J25"/>
    <mergeCell ref="K25:L25"/>
    <mergeCell ref="K28:L28"/>
    <mergeCell ref="D29:E29"/>
    <mergeCell ref="I29:J29"/>
    <mergeCell ref="K29:L29"/>
    <mergeCell ref="D30:E30"/>
    <mergeCell ref="I30:J30"/>
    <mergeCell ref="K30:L30"/>
    <mergeCell ref="D31:E31"/>
    <mergeCell ref="I31:J31"/>
    <mergeCell ref="K31:L31"/>
    <mergeCell ref="A32:G32"/>
    <mergeCell ref="I32:J32"/>
    <mergeCell ref="K32:L32"/>
    <mergeCell ref="A13:A31"/>
    <mergeCell ref="D26:E26"/>
    <mergeCell ref="I26:J26"/>
    <mergeCell ref="K26:L26"/>
    <mergeCell ref="B27:B30"/>
    <mergeCell ref="D27:E27"/>
    <mergeCell ref="I27:J27"/>
    <mergeCell ref="K27:L27"/>
    <mergeCell ref="D28:E28"/>
    <mergeCell ref="I28:J28"/>
    <mergeCell ref="D16:E16"/>
    <mergeCell ref="I16:J16"/>
    <mergeCell ref="K16:L16"/>
    <mergeCell ref="D17:E17"/>
    <mergeCell ref="I17:J17"/>
    <mergeCell ref="K17:L17"/>
    <mergeCell ref="D18:E18"/>
    <mergeCell ref="I18:J18"/>
    <mergeCell ref="K18:L18"/>
    <mergeCell ref="D19:E19"/>
    <mergeCell ref="I19:J19"/>
    <mergeCell ref="K19:L19"/>
    <mergeCell ref="D20:E20"/>
    <mergeCell ref="I20:J20"/>
    <mergeCell ref="K20:L20"/>
    <mergeCell ref="D21:E21"/>
    <mergeCell ref="I21:J21"/>
    <mergeCell ref="K21:L21"/>
  </mergeCells>
  <phoneticPr fontId="2" type="noConversion"/>
  <printOptions horizontalCentered="1" verticalCentered="1"/>
  <pageMargins left="0.39305555555555555" right="0.39305555555555555" top="0.59027777777777779" bottom="0.51180555555555551" header="0.31458333333333333" footer="0.31458333333333333"/>
  <pageSetup paperSize="9" scale="6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37E25-2EE2-4015-9556-6B4C9C5139A8}">
  <sheetPr>
    <pageSetUpPr fitToPage="1"/>
  </sheetPr>
  <dimension ref="A1:O58"/>
  <sheetViews>
    <sheetView view="pageBreakPreview" topLeftCell="A28" zoomScale="80" zoomScaleNormal="100" zoomScaleSheetLayoutView="80" workbookViewId="0">
      <selection activeCell="L39" sqref="L39"/>
    </sheetView>
  </sheetViews>
  <sheetFormatPr defaultColWidth="10" defaultRowHeight="13.8"/>
  <cols>
    <col min="1" max="1" width="4" style="3" customWidth="1"/>
    <col min="2" max="2" width="9.6640625" style="3" customWidth="1"/>
    <col min="3" max="3" width="11.6640625" style="3" bestFit="1" customWidth="1"/>
    <col min="4" max="4" width="18.33203125" style="3" customWidth="1"/>
    <col min="5" max="5" width="11.21875" style="3" customWidth="1"/>
    <col min="6" max="6" width="15.6640625" style="3" customWidth="1"/>
    <col min="7" max="7" width="16.88671875" style="3" customWidth="1"/>
    <col min="8" max="11" width="10" style="3"/>
    <col min="12" max="12" width="10.77734375" style="3" customWidth="1"/>
    <col min="13" max="13" width="7.109375" style="3" bestFit="1" customWidth="1"/>
    <col min="14" max="14" width="9.5546875" style="3" bestFit="1" customWidth="1"/>
    <col min="15" max="228" width="10" style="3"/>
    <col min="229" max="229" width="6.77734375" style="3" customWidth="1"/>
    <col min="230" max="230" width="5.109375" style="3" customWidth="1"/>
    <col min="231" max="231" width="11.6640625" style="3" bestFit="1" customWidth="1"/>
    <col min="232" max="232" width="18.33203125" style="3" customWidth="1"/>
    <col min="233" max="233" width="10" style="3"/>
    <col min="234" max="234" width="15.6640625" style="3" customWidth="1"/>
    <col min="235" max="235" width="17.77734375" style="3" customWidth="1"/>
    <col min="236" max="239" width="10" style="3"/>
    <col min="240" max="240" width="10.77734375" style="3" customWidth="1"/>
    <col min="241" max="241" width="14.5546875" style="3" customWidth="1"/>
    <col min="242" max="242" width="99.33203125" style="3" bestFit="1" customWidth="1"/>
    <col min="243" max="243" width="5.5546875" style="3" bestFit="1" customWidth="1"/>
    <col min="244" max="484" width="10" style="3"/>
    <col min="485" max="485" width="6.77734375" style="3" customWidth="1"/>
    <col min="486" max="486" width="5.109375" style="3" customWidth="1"/>
    <col min="487" max="487" width="11.6640625" style="3" bestFit="1" customWidth="1"/>
    <col min="488" max="488" width="18.33203125" style="3" customWidth="1"/>
    <col min="489" max="489" width="10" style="3"/>
    <col min="490" max="490" width="15.6640625" style="3" customWidth="1"/>
    <col min="491" max="491" width="17.77734375" style="3" customWidth="1"/>
    <col min="492" max="495" width="10" style="3"/>
    <col min="496" max="496" width="10.77734375" style="3" customWidth="1"/>
    <col min="497" max="497" width="14.5546875" style="3" customWidth="1"/>
    <col min="498" max="498" width="99.33203125" style="3" bestFit="1" customWidth="1"/>
    <col min="499" max="499" width="5.5546875" style="3" bestFit="1" customWidth="1"/>
    <col min="500" max="740" width="10" style="3"/>
    <col min="741" max="741" width="6.77734375" style="3" customWidth="1"/>
    <col min="742" max="742" width="5.109375" style="3" customWidth="1"/>
    <col min="743" max="743" width="11.6640625" style="3" bestFit="1" customWidth="1"/>
    <col min="744" max="744" width="18.33203125" style="3" customWidth="1"/>
    <col min="745" max="745" width="10" style="3"/>
    <col min="746" max="746" width="15.6640625" style="3" customWidth="1"/>
    <col min="747" max="747" width="17.77734375" style="3" customWidth="1"/>
    <col min="748" max="751" width="10" style="3"/>
    <col min="752" max="752" width="10.77734375" style="3" customWidth="1"/>
    <col min="753" max="753" width="14.5546875" style="3" customWidth="1"/>
    <col min="754" max="754" width="99.33203125" style="3" bestFit="1" customWidth="1"/>
    <col min="755" max="755" width="5.5546875" style="3" bestFit="1" customWidth="1"/>
    <col min="756" max="996" width="10" style="3"/>
    <col min="997" max="997" width="6.77734375" style="3" customWidth="1"/>
    <col min="998" max="998" width="5.109375" style="3" customWidth="1"/>
    <col min="999" max="999" width="11.6640625" style="3" bestFit="1" customWidth="1"/>
    <col min="1000" max="1000" width="18.33203125" style="3" customWidth="1"/>
    <col min="1001" max="1001" width="10" style="3"/>
    <col min="1002" max="1002" width="15.6640625" style="3" customWidth="1"/>
    <col min="1003" max="1003" width="17.77734375" style="3" customWidth="1"/>
    <col min="1004" max="1007" width="10" style="3"/>
    <col min="1008" max="1008" width="10.77734375" style="3" customWidth="1"/>
    <col min="1009" max="1009" width="14.5546875" style="3" customWidth="1"/>
    <col min="1010" max="1010" width="99.33203125" style="3" bestFit="1" customWidth="1"/>
    <col min="1011" max="1011" width="5.5546875" style="3" bestFit="1" customWidth="1"/>
    <col min="1012" max="1252" width="10" style="3"/>
    <col min="1253" max="1253" width="6.77734375" style="3" customWidth="1"/>
    <col min="1254" max="1254" width="5.109375" style="3" customWidth="1"/>
    <col min="1255" max="1255" width="11.6640625" style="3" bestFit="1" customWidth="1"/>
    <col min="1256" max="1256" width="18.33203125" style="3" customWidth="1"/>
    <col min="1257" max="1257" width="10" style="3"/>
    <col min="1258" max="1258" width="15.6640625" style="3" customWidth="1"/>
    <col min="1259" max="1259" width="17.77734375" style="3" customWidth="1"/>
    <col min="1260" max="1263" width="10" style="3"/>
    <col min="1264" max="1264" width="10.77734375" style="3" customWidth="1"/>
    <col min="1265" max="1265" width="14.5546875" style="3" customWidth="1"/>
    <col min="1266" max="1266" width="99.33203125" style="3" bestFit="1" customWidth="1"/>
    <col min="1267" max="1267" width="5.5546875" style="3" bestFit="1" customWidth="1"/>
    <col min="1268" max="1508" width="10" style="3"/>
    <col min="1509" max="1509" width="6.77734375" style="3" customWidth="1"/>
    <col min="1510" max="1510" width="5.109375" style="3" customWidth="1"/>
    <col min="1511" max="1511" width="11.6640625" style="3" bestFit="1" customWidth="1"/>
    <col min="1512" max="1512" width="18.33203125" style="3" customWidth="1"/>
    <col min="1513" max="1513" width="10" style="3"/>
    <col min="1514" max="1514" width="15.6640625" style="3" customWidth="1"/>
    <col min="1515" max="1515" width="17.77734375" style="3" customWidth="1"/>
    <col min="1516" max="1519" width="10" style="3"/>
    <col min="1520" max="1520" width="10.77734375" style="3" customWidth="1"/>
    <col min="1521" max="1521" width="14.5546875" style="3" customWidth="1"/>
    <col min="1522" max="1522" width="99.33203125" style="3" bestFit="1" customWidth="1"/>
    <col min="1523" max="1523" width="5.5546875" style="3" bestFit="1" customWidth="1"/>
    <col min="1524" max="1764" width="10" style="3"/>
    <col min="1765" max="1765" width="6.77734375" style="3" customWidth="1"/>
    <col min="1766" max="1766" width="5.109375" style="3" customWidth="1"/>
    <col min="1767" max="1767" width="11.6640625" style="3" bestFit="1" customWidth="1"/>
    <col min="1768" max="1768" width="18.33203125" style="3" customWidth="1"/>
    <col min="1769" max="1769" width="10" style="3"/>
    <col min="1770" max="1770" width="15.6640625" style="3" customWidth="1"/>
    <col min="1771" max="1771" width="17.77734375" style="3" customWidth="1"/>
    <col min="1772" max="1775" width="10" style="3"/>
    <col min="1776" max="1776" width="10.77734375" style="3" customWidth="1"/>
    <col min="1777" max="1777" width="14.5546875" style="3" customWidth="1"/>
    <col min="1778" max="1778" width="99.33203125" style="3" bestFit="1" customWidth="1"/>
    <col min="1779" max="1779" width="5.5546875" style="3" bestFit="1" customWidth="1"/>
    <col min="1780" max="2020" width="10" style="3"/>
    <col min="2021" max="2021" width="6.77734375" style="3" customWidth="1"/>
    <col min="2022" max="2022" width="5.109375" style="3" customWidth="1"/>
    <col min="2023" max="2023" width="11.6640625" style="3" bestFit="1" customWidth="1"/>
    <col min="2024" max="2024" width="18.33203125" style="3" customWidth="1"/>
    <col min="2025" max="2025" width="10" style="3"/>
    <col min="2026" max="2026" width="15.6640625" style="3" customWidth="1"/>
    <col min="2027" max="2027" width="17.77734375" style="3" customWidth="1"/>
    <col min="2028" max="2031" width="10" style="3"/>
    <col min="2032" max="2032" width="10.77734375" style="3" customWidth="1"/>
    <col min="2033" max="2033" width="14.5546875" style="3" customWidth="1"/>
    <col min="2034" max="2034" width="99.33203125" style="3" bestFit="1" customWidth="1"/>
    <col min="2035" max="2035" width="5.5546875" style="3" bestFit="1" customWidth="1"/>
    <col min="2036" max="2276" width="10" style="3"/>
    <col min="2277" max="2277" width="6.77734375" style="3" customWidth="1"/>
    <col min="2278" max="2278" width="5.109375" style="3" customWidth="1"/>
    <col min="2279" max="2279" width="11.6640625" style="3" bestFit="1" customWidth="1"/>
    <col min="2280" max="2280" width="18.33203125" style="3" customWidth="1"/>
    <col min="2281" max="2281" width="10" style="3"/>
    <col min="2282" max="2282" width="15.6640625" style="3" customWidth="1"/>
    <col min="2283" max="2283" width="17.77734375" style="3" customWidth="1"/>
    <col min="2284" max="2287" width="10" style="3"/>
    <col min="2288" max="2288" width="10.77734375" style="3" customWidth="1"/>
    <col min="2289" max="2289" width="14.5546875" style="3" customWidth="1"/>
    <col min="2290" max="2290" width="99.33203125" style="3" bestFit="1" customWidth="1"/>
    <col min="2291" max="2291" width="5.5546875" style="3" bestFit="1" customWidth="1"/>
    <col min="2292" max="2532" width="10" style="3"/>
    <col min="2533" max="2533" width="6.77734375" style="3" customWidth="1"/>
    <col min="2534" max="2534" width="5.109375" style="3" customWidth="1"/>
    <col min="2535" max="2535" width="11.6640625" style="3" bestFit="1" customWidth="1"/>
    <col min="2536" max="2536" width="18.33203125" style="3" customWidth="1"/>
    <col min="2537" max="2537" width="10" style="3"/>
    <col min="2538" max="2538" width="15.6640625" style="3" customWidth="1"/>
    <col min="2539" max="2539" width="17.77734375" style="3" customWidth="1"/>
    <col min="2540" max="2543" width="10" style="3"/>
    <col min="2544" max="2544" width="10.77734375" style="3" customWidth="1"/>
    <col min="2545" max="2545" width="14.5546875" style="3" customWidth="1"/>
    <col min="2546" max="2546" width="99.33203125" style="3" bestFit="1" customWidth="1"/>
    <col min="2547" max="2547" width="5.5546875" style="3" bestFit="1" customWidth="1"/>
    <col min="2548" max="2788" width="10" style="3"/>
    <col min="2789" max="2789" width="6.77734375" style="3" customWidth="1"/>
    <col min="2790" max="2790" width="5.109375" style="3" customWidth="1"/>
    <col min="2791" max="2791" width="11.6640625" style="3" bestFit="1" customWidth="1"/>
    <col min="2792" max="2792" width="18.33203125" style="3" customWidth="1"/>
    <col min="2793" max="2793" width="10" style="3"/>
    <col min="2794" max="2794" width="15.6640625" style="3" customWidth="1"/>
    <col min="2795" max="2795" width="17.77734375" style="3" customWidth="1"/>
    <col min="2796" max="2799" width="10" style="3"/>
    <col min="2800" max="2800" width="10.77734375" style="3" customWidth="1"/>
    <col min="2801" max="2801" width="14.5546875" style="3" customWidth="1"/>
    <col min="2802" max="2802" width="99.33203125" style="3" bestFit="1" customWidth="1"/>
    <col min="2803" max="2803" width="5.5546875" style="3" bestFit="1" customWidth="1"/>
    <col min="2804" max="3044" width="10" style="3"/>
    <col min="3045" max="3045" width="6.77734375" style="3" customWidth="1"/>
    <col min="3046" max="3046" width="5.109375" style="3" customWidth="1"/>
    <col min="3047" max="3047" width="11.6640625" style="3" bestFit="1" customWidth="1"/>
    <col min="3048" max="3048" width="18.33203125" style="3" customWidth="1"/>
    <col min="3049" max="3049" width="10" style="3"/>
    <col min="3050" max="3050" width="15.6640625" style="3" customWidth="1"/>
    <col min="3051" max="3051" width="17.77734375" style="3" customWidth="1"/>
    <col min="3052" max="3055" width="10" style="3"/>
    <col min="3056" max="3056" width="10.77734375" style="3" customWidth="1"/>
    <col min="3057" max="3057" width="14.5546875" style="3" customWidth="1"/>
    <col min="3058" max="3058" width="99.33203125" style="3" bestFit="1" customWidth="1"/>
    <col min="3059" max="3059" width="5.5546875" style="3" bestFit="1" customWidth="1"/>
    <col min="3060" max="3300" width="10" style="3"/>
    <col min="3301" max="3301" width="6.77734375" style="3" customWidth="1"/>
    <col min="3302" max="3302" width="5.109375" style="3" customWidth="1"/>
    <col min="3303" max="3303" width="11.6640625" style="3" bestFit="1" customWidth="1"/>
    <col min="3304" max="3304" width="18.33203125" style="3" customWidth="1"/>
    <col min="3305" max="3305" width="10" style="3"/>
    <col min="3306" max="3306" width="15.6640625" style="3" customWidth="1"/>
    <col min="3307" max="3307" width="17.77734375" style="3" customWidth="1"/>
    <col min="3308" max="3311" width="10" style="3"/>
    <col min="3312" max="3312" width="10.77734375" style="3" customWidth="1"/>
    <col min="3313" max="3313" width="14.5546875" style="3" customWidth="1"/>
    <col min="3314" max="3314" width="99.33203125" style="3" bestFit="1" customWidth="1"/>
    <col min="3315" max="3315" width="5.5546875" style="3" bestFit="1" customWidth="1"/>
    <col min="3316" max="3556" width="10" style="3"/>
    <col min="3557" max="3557" width="6.77734375" style="3" customWidth="1"/>
    <col min="3558" max="3558" width="5.109375" style="3" customWidth="1"/>
    <col min="3559" max="3559" width="11.6640625" style="3" bestFit="1" customWidth="1"/>
    <col min="3560" max="3560" width="18.33203125" style="3" customWidth="1"/>
    <col min="3561" max="3561" width="10" style="3"/>
    <col min="3562" max="3562" width="15.6640625" style="3" customWidth="1"/>
    <col min="3563" max="3563" width="17.77734375" style="3" customWidth="1"/>
    <col min="3564" max="3567" width="10" style="3"/>
    <col min="3568" max="3568" width="10.77734375" style="3" customWidth="1"/>
    <col min="3569" max="3569" width="14.5546875" style="3" customWidth="1"/>
    <col min="3570" max="3570" width="99.33203125" style="3" bestFit="1" customWidth="1"/>
    <col min="3571" max="3571" width="5.5546875" style="3" bestFit="1" customWidth="1"/>
    <col min="3572" max="3812" width="10" style="3"/>
    <col min="3813" max="3813" width="6.77734375" style="3" customWidth="1"/>
    <col min="3814" max="3814" width="5.109375" style="3" customWidth="1"/>
    <col min="3815" max="3815" width="11.6640625" style="3" bestFit="1" customWidth="1"/>
    <col min="3816" max="3816" width="18.33203125" style="3" customWidth="1"/>
    <col min="3817" max="3817" width="10" style="3"/>
    <col min="3818" max="3818" width="15.6640625" style="3" customWidth="1"/>
    <col min="3819" max="3819" width="17.77734375" style="3" customWidth="1"/>
    <col min="3820" max="3823" width="10" style="3"/>
    <col min="3824" max="3824" width="10.77734375" style="3" customWidth="1"/>
    <col min="3825" max="3825" width="14.5546875" style="3" customWidth="1"/>
    <col min="3826" max="3826" width="99.33203125" style="3" bestFit="1" customWidth="1"/>
    <col min="3827" max="3827" width="5.5546875" style="3" bestFit="1" customWidth="1"/>
    <col min="3828" max="4068" width="10" style="3"/>
    <col min="4069" max="4069" width="6.77734375" style="3" customWidth="1"/>
    <col min="4070" max="4070" width="5.109375" style="3" customWidth="1"/>
    <col min="4071" max="4071" width="11.6640625" style="3" bestFit="1" customWidth="1"/>
    <col min="4072" max="4072" width="18.33203125" style="3" customWidth="1"/>
    <col min="4073" max="4073" width="10" style="3"/>
    <col min="4074" max="4074" width="15.6640625" style="3" customWidth="1"/>
    <col min="4075" max="4075" width="17.77734375" style="3" customWidth="1"/>
    <col min="4076" max="4079" width="10" style="3"/>
    <col min="4080" max="4080" width="10.77734375" style="3" customWidth="1"/>
    <col min="4081" max="4081" width="14.5546875" style="3" customWidth="1"/>
    <col min="4082" max="4082" width="99.33203125" style="3" bestFit="1" customWidth="1"/>
    <col min="4083" max="4083" width="5.5546875" style="3" bestFit="1" customWidth="1"/>
    <col min="4084" max="4324" width="10" style="3"/>
    <col min="4325" max="4325" width="6.77734375" style="3" customWidth="1"/>
    <col min="4326" max="4326" width="5.109375" style="3" customWidth="1"/>
    <col min="4327" max="4327" width="11.6640625" style="3" bestFit="1" customWidth="1"/>
    <col min="4328" max="4328" width="18.33203125" style="3" customWidth="1"/>
    <col min="4329" max="4329" width="10" style="3"/>
    <col min="4330" max="4330" width="15.6640625" style="3" customWidth="1"/>
    <col min="4331" max="4331" width="17.77734375" style="3" customWidth="1"/>
    <col min="4332" max="4335" width="10" style="3"/>
    <col min="4336" max="4336" width="10.77734375" style="3" customWidth="1"/>
    <col min="4337" max="4337" width="14.5546875" style="3" customWidth="1"/>
    <col min="4338" max="4338" width="99.33203125" style="3" bestFit="1" customWidth="1"/>
    <col min="4339" max="4339" width="5.5546875" style="3" bestFit="1" customWidth="1"/>
    <col min="4340" max="4580" width="10" style="3"/>
    <col min="4581" max="4581" width="6.77734375" style="3" customWidth="1"/>
    <col min="4582" max="4582" width="5.109375" style="3" customWidth="1"/>
    <col min="4583" max="4583" width="11.6640625" style="3" bestFit="1" customWidth="1"/>
    <col min="4584" max="4584" width="18.33203125" style="3" customWidth="1"/>
    <col min="4585" max="4585" width="10" style="3"/>
    <col min="4586" max="4586" width="15.6640625" style="3" customWidth="1"/>
    <col min="4587" max="4587" width="17.77734375" style="3" customWidth="1"/>
    <col min="4588" max="4591" width="10" style="3"/>
    <col min="4592" max="4592" width="10.77734375" style="3" customWidth="1"/>
    <col min="4593" max="4593" width="14.5546875" style="3" customWidth="1"/>
    <col min="4594" max="4594" width="99.33203125" style="3" bestFit="1" customWidth="1"/>
    <col min="4595" max="4595" width="5.5546875" style="3" bestFit="1" customWidth="1"/>
    <col min="4596" max="4836" width="10" style="3"/>
    <col min="4837" max="4837" width="6.77734375" style="3" customWidth="1"/>
    <col min="4838" max="4838" width="5.109375" style="3" customWidth="1"/>
    <col min="4839" max="4839" width="11.6640625" style="3" bestFit="1" customWidth="1"/>
    <col min="4840" max="4840" width="18.33203125" style="3" customWidth="1"/>
    <col min="4841" max="4841" width="10" style="3"/>
    <col min="4842" max="4842" width="15.6640625" style="3" customWidth="1"/>
    <col min="4843" max="4843" width="17.77734375" style="3" customWidth="1"/>
    <col min="4844" max="4847" width="10" style="3"/>
    <col min="4848" max="4848" width="10.77734375" style="3" customWidth="1"/>
    <col min="4849" max="4849" width="14.5546875" style="3" customWidth="1"/>
    <col min="4850" max="4850" width="99.33203125" style="3" bestFit="1" customWidth="1"/>
    <col min="4851" max="4851" width="5.5546875" style="3" bestFit="1" customWidth="1"/>
    <col min="4852" max="5092" width="10" style="3"/>
    <col min="5093" max="5093" width="6.77734375" style="3" customWidth="1"/>
    <col min="5094" max="5094" width="5.109375" style="3" customWidth="1"/>
    <col min="5095" max="5095" width="11.6640625" style="3" bestFit="1" customWidth="1"/>
    <col min="5096" max="5096" width="18.33203125" style="3" customWidth="1"/>
    <col min="5097" max="5097" width="10" style="3"/>
    <col min="5098" max="5098" width="15.6640625" style="3" customWidth="1"/>
    <col min="5099" max="5099" width="17.77734375" style="3" customWidth="1"/>
    <col min="5100" max="5103" width="10" style="3"/>
    <col min="5104" max="5104" width="10.77734375" style="3" customWidth="1"/>
    <col min="5105" max="5105" width="14.5546875" style="3" customWidth="1"/>
    <col min="5106" max="5106" width="99.33203125" style="3" bestFit="1" customWidth="1"/>
    <col min="5107" max="5107" width="5.5546875" style="3" bestFit="1" customWidth="1"/>
    <col min="5108" max="5348" width="10" style="3"/>
    <col min="5349" max="5349" width="6.77734375" style="3" customWidth="1"/>
    <col min="5350" max="5350" width="5.109375" style="3" customWidth="1"/>
    <col min="5351" max="5351" width="11.6640625" style="3" bestFit="1" customWidth="1"/>
    <col min="5352" max="5352" width="18.33203125" style="3" customWidth="1"/>
    <col min="5353" max="5353" width="10" style="3"/>
    <col min="5354" max="5354" width="15.6640625" style="3" customWidth="1"/>
    <col min="5355" max="5355" width="17.77734375" style="3" customWidth="1"/>
    <col min="5356" max="5359" width="10" style="3"/>
    <col min="5360" max="5360" width="10.77734375" style="3" customWidth="1"/>
    <col min="5361" max="5361" width="14.5546875" style="3" customWidth="1"/>
    <col min="5362" max="5362" width="99.33203125" style="3" bestFit="1" customWidth="1"/>
    <col min="5363" max="5363" width="5.5546875" style="3" bestFit="1" customWidth="1"/>
    <col min="5364" max="5604" width="10" style="3"/>
    <col min="5605" max="5605" width="6.77734375" style="3" customWidth="1"/>
    <col min="5606" max="5606" width="5.109375" style="3" customWidth="1"/>
    <col min="5607" max="5607" width="11.6640625" style="3" bestFit="1" customWidth="1"/>
    <col min="5608" max="5608" width="18.33203125" style="3" customWidth="1"/>
    <col min="5609" max="5609" width="10" style="3"/>
    <col min="5610" max="5610" width="15.6640625" style="3" customWidth="1"/>
    <col min="5611" max="5611" width="17.77734375" style="3" customWidth="1"/>
    <col min="5612" max="5615" width="10" style="3"/>
    <col min="5616" max="5616" width="10.77734375" style="3" customWidth="1"/>
    <col min="5617" max="5617" width="14.5546875" style="3" customWidth="1"/>
    <col min="5618" max="5618" width="99.33203125" style="3" bestFit="1" customWidth="1"/>
    <col min="5619" max="5619" width="5.5546875" style="3" bestFit="1" customWidth="1"/>
    <col min="5620" max="5860" width="10" style="3"/>
    <col min="5861" max="5861" width="6.77734375" style="3" customWidth="1"/>
    <col min="5862" max="5862" width="5.109375" style="3" customWidth="1"/>
    <col min="5863" max="5863" width="11.6640625" style="3" bestFit="1" customWidth="1"/>
    <col min="5864" max="5864" width="18.33203125" style="3" customWidth="1"/>
    <col min="5865" max="5865" width="10" style="3"/>
    <col min="5866" max="5866" width="15.6640625" style="3" customWidth="1"/>
    <col min="5867" max="5867" width="17.77734375" style="3" customWidth="1"/>
    <col min="5868" max="5871" width="10" style="3"/>
    <col min="5872" max="5872" width="10.77734375" style="3" customWidth="1"/>
    <col min="5873" max="5873" width="14.5546875" style="3" customWidth="1"/>
    <col min="5874" max="5874" width="99.33203125" style="3" bestFit="1" customWidth="1"/>
    <col min="5875" max="5875" width="5.5546875" style="3" bestFit="1" customWidth="1"/>
    <col min="5876" max="6116" width="10" style="3"/>
    <col min="6117" max="6117" width="6.77734375" style="3" customWidth="1"/>
    <col min="6118" max="6118" width="5.109375" style="3" customWidth="1"/>
    <col min="6119" max="6119" width="11.6640625" style="3" bestFit="1" customWidth="1"/>
    <col min="6120" max="6120" width="18.33203125" style="3" customWidth="1"/>
    <col min="6121" max="6121" width="10" style="3"/>
    <col min="6122" max="6122" width="15.6640625" style="3" customWidth="1"/>
    <col min="6123" max="6123" width="17.77734375" style="3" customWidth="1"/>
    <col min="6124" max="6127" width="10" style="3"/>
    <col min="6128" max="6128" width="10.77734375" style="3" customWidth="1"/>
    <col min="6129" max="6129" width="14.5546875" style="3" customWidth="1"/>
    <col min="6130" max="6130" width="99.33203125" style="3" bestFit="1" customWidth="1"/>
    <col min="6131" max="6131" width="5.5546875" style="3" bestFit="1" customWidth="1"/>
    <col min="6132" max="6372" width="10" style="3"/>
    <col min="6373" max="6373" width="6.77734375" style="3" customWidth="1"/>
    <col min="6374" max="6374" width="5.109375" style="3" customWidth="1"/>
    <col min="6375" max="6375" width="11.6640625" style="3" bestFit="1" customWidth="1"/>
    <col min="6376" max="6376" width="18.33203125" style="3" customWidth="1"/>
    <col min="6377" max="6377" width="10" style="3"/>
    <col min="6378" max="6378" width="15.6640625" style="3" customWidth="1"/>
    <col min="6379" max="6379" width="17.77734375" style="3" customWidth="1"/>
    <col min="6380" max="6383" width="10" style="3"/>
    <col min="6384" max="6384" width="10.77734375" style="3" customWidth="1"/>
    <col min="6385" max="6385" width="14.5546875" style="3" customWidth="1"/>
    <col min="6386" max="6386" width="99.33203125" style="3" bestFit="1" customWidth="1"/>
    <col min="6387" max="6387" width="5.5546875" style="3" bestFit="1" customWidth="1"/>
    <col min="6388" max="6628" width="10" style="3"/>
    <col min="6629" max="6629" width="6.77734375" style="3" customWidth="1"/>
    <col min="6630" max="6630" width="5.109375" style="3" customWidth="1"/>
    <col min="6631" max="6631" width="11.6640625" style="3" bestFit="1" customWidth="1"/>
    <col min="6632" max="6632" width="18.33203125" style="3" customWidth="1"/>
    <col min="6633" max="6633" width="10" style="3"/>
    <col min="6634" max="6634" width="15.6640625" style="3" customWidth="1"/>
    <col min="6635" max="6635" width="17.77734375" style="3" customWidth="1"/>
    <col min="6636" max="6639" width="10" style="3"/>
    <col min="6640" max="6640" width="10.77734375" style="3" customWidth="1"/>
    <col min="6641" max="6641" width="14.5546875" style="3" customWidth="1"/>
    <col min="6642" max="6642" width="99.33203125" style="3" bestFit="1" customWidth="1"/>
    <col min="6643" max="6643" width="5.5546875" style="3" bestFit="1" customWidth="1"/>
    <col min="6644" max="6884" width="10" style="3"/>
    <col min="6885" max="6885" width="6.77734375" style="3" customWidth="1"/>
    <col min="6886" max="6886" width="5.109375" style="3" customWidth="1"/>
    <col min="6887" max="6887" width="11.6640625" style="3" bestFit="1" customWidth="1"/>
    <col min="6888" max="6888" width="18.33203125" style="3" customWidth="1"/>
    <col min="6889" max="6889" width="10" style="3"/>
    <col min="6890" max="6890" width="15.6640625" style="3" customWidth="1"/>
    <col min="6891" max="6891" width="17.77734375" style="3" customWidth="1"/>
    <col min="6892" max="6895" width="10" style="3"/>
    <col min="6896" max="6896" width="10.77734375" style="3" customWidth="1"/>
    <col min="6897" max="6897" width="14.5546875" style="3" customWidth="1"/>
    <col min="6898" max="6898" width="99.33203125" style="3" bestFit="1" customWidth="1"/>
    <col min="6899" max="6899" width="5.5546875" style="3" bestFit="1" customWidth="1"/>
    <col min="6900" max="7140" width="10" style="3"/>
    <col min="7141" max="7141" width="6.77734375" style="3" customWidth="1"/>
    <col min="7142" max="7142" width="5.109375" style="3" customWidth="1"/>
    <col min="7143" max="7143" width="11.6640625" style="3" bestFit="1" customWidth="1"/>
    <col min="7144" max="7144" width="18.33203125" style="3" customWidth="1"/>
    <col min="7145" max="7145" width="10" style="3"/>
    <col min="7146" max="7146" width="15.6640625" style="3" customWidth="1"/>
    <col min="7147" max="7147" width="17.77734375" style="3" customWidth="1"/>
    <col min="7148" max="7151" width="10" style="3"/>
    <col min="7152" max="7152" width="10.77734375" style="3" customWidth="1"/>
    <col min="7153" max="7153" width="14.5546875" style="3" customWidth="1"/>
    <col min="7154" max="7154" width="99.33203125" style="3" bestFit="1" customWidth="1"/>
    <col min="7155" max="7155" width="5.5546875" style="3" bestFit="1" customWidth="1"/>
    <col min="7156" max="7396" width="10" style="3"/>
    <col min="7397" max="7397" width="6.77734375" style="3" customWidth="1"/>
    <col min="7398" max="7398" width="5.109375" style="3" customWidth="1"/>
    <col min="7399" max="7399" width="11.6640625" style="3" bestFit="1" customWidth="1"/>
    <col min="7400" max="7400" width="18.33203125" style="3" customWidth="1"/>
    <col min="7401" max="7401" width="10" style="3"/>
    <col min="7402" max="7402" width="15.6640625" style="3" customWidth="1"/>
    <col min="7403" max="7403" width="17.77734375" style="3" customWidth="1"/>
    <col min="7404" max="7407" width="10" style="3"/>
    <col min="7408" max="7408" width="10.77734375" style="3" customWidth="1"/>
    <col min="7409" max="7409" width="14.5546875" style="3" customWidth="1"/>
    <col min="7410" max="7410" width="99.33203125" style="3" bestFit="1" customWidth="1"/>
    <col min="7411" max="7411" width="5.5546875" style="3" bestFit="1" customWidth="1"/>
    <col min="7412" max="7652" width="10" style="3"/>
    <col min="7653" max="7653" width="6.77734375" style="3" customWidth="1"/>
    <col min="7654" max="7654" width="5.109375" style="3" customWidth="1"/>
    <col min="7655" max="7655" width="11.6640625" style="3" bestFit="1" customWidth="1"/>
    <col min="7656" max="7656" width="18.33203125" style="3" customWidth="1"/>
    <col min="7657" max="7657" width="10" style="3"/>
    <col min="7658" max="7658" width="15.6640625" style="3" customWidth="1"/>
    <col min="7659" max="7659" width="17.77734375" style="3" customWidth="1"/>
    <col min="7660" max="7663" width="10" style="3"/>
    <col min="7664" max="7664" width="10.77734375" style="3" customWidth="1"/>
    <col min="7665" max="7665" width="14.5546875" style="3" customWidth="1"/>
    <col min="7666" max="7666" width="99.33203125" style="3" bestFit="1" customWidth="1"/>
    <col min="7667" max="7667" width="5.5546875" style="3" bestFit="1" customWidth="1"/>
    <col min="7668" max="7908" width="10" style="3"/>
    <col min="7909" max="7909" width="6.77734375" style="3" customWidth="1"/>
    <col min="7910" max="7910" width="5.109375" style="3" customWidth="1"/>
    <col min="7911" max="7911" width="11.6640625" style="3" bestFit="1" customWidth="1"/>
    <col min="7912" max="7912" width="18.33203125" style="3" customWidth="1"/>
    <col min="7913" max="7913" width="10" style="3"/>
    <col min="7914" max="7914" width="15.6640625" style="3" customWidth="1"/>
    <col min="7915" max="7915" width="17.77734375" style="3" customWidth="1"/>
    <col min="7916" max="7919" width="10" style="3"/>
    <col min="7920" max="7920" width="10.77734375" style="3" customWidth="1"/>
    <col min="7921" max="7921" width="14.5546875" style="3" customWidth="1"/>
    <col min="7922" max="7922" width="99.33203125" style="3" bestFit="1" customWidth="1"/>
    <col min="7923" max="7923" width="5.5546875" style="3" bestFit="1" customWidth="1"/>
    <col min="7924" max="8164" width="10" style="3"/>
    <col min="8165" max="8165" width="6.77734375" style="3" customWidth="1"/>
    <col min="8166" max="8166" width="5.109375" style="3" customWidth="1"/>
    <col min="8167" max="8167" width="11.6640625" style="3" bestFit="1" customWidth="1"/>
    <col min="8168" max="8168" width="18.33203125" style="3" customWidth="1"/>
    <col min="8169" max="8169" width="10" style="3"/>
    <col min="8170" max="8170" width="15.6640625" style="3" customWidth="1"/>
    <col min="8171" max="8171" width="17.77734375" style="3" customWidth="1"/>
    <col min="8172" max="8175" width="10" style="3"/>
    <col min="8176" max="8176" width="10.77734375" style="3" customWidth="1"/>
    <col min="8177" max="8177" width="14.5546875" style="3" customWidth="1"/>
    <col min="8178" max="8178" width="99.33203125" style="3" bestFit="1" customWidth="1"/>
    <col min="8179" max="8179" width="5.5546875" style="3" bestFit="1" customWidth="1"/>
    <col min="8180" max="8420" width="10" style="3"/>
    <col min="8421" max="8421" width="6.77734375" style="3" customWidth="1"/>
    <col min="8422" max="8422" width="5.109375" style="3" customWidth="1"/>
    <col min="8423" max="8423" width="11.6640625" style="3" bestFit="1" customWidth="1"/>
    <col min="8424" max="8424" width="18.33203125" style="3" customWidth="1"/>
    <col min="8425" max="8425" width="10" style="3"/>
    <col min="8426" max="8426" width="15.6640625" style="3" customWidth="1"/>
    <col min="8427" max="8427" width="17.77734375" style="3" customWidth="1"/>
    <col min="8428" max="8431" width="10" style="3"/>
    <col min="8432" max="8432" width="10.77734375" style="3" customWidth="1"/>
    <col min="8433" max="8433" width="14.5546875" style="3" customWidth="1"/>
    <col min="8434" max="8434" width="99.33203125" style="3" bestFit="1" customWidth="1"/>
    <col min="8435" max="8435" width="5.5546875" style="3" bestFit="1" customWidth="1"/>
    <col min="8436" max="8676" width="10" style="3"/>
    <col min="8677" max="8677" width="6.77734375" style="3" customWidth="1"/>
    <col min="8678" max="8678" width="5.109375" style="3" customWidth="1"/>
    <col min="8679" max="8679" width="11.6640625" style="3" bestFit="1" customWidth="1"/>
    <col min="8680" max="8680" width="18.33203125" style="3" customWidth="1"/>
    <col min="8681" max="8681" width="10" style="3"/>
    <col min="8682" max="8682" width="15.6640625" style="3" customWidth="1"/>
    <col min="8683" max="8683" width="17.77734375" style="3" customWidth="1"/>
    <col min="8684" max="8687" width="10" style="3"/>
    <col min="8688" max="8688" width="10.77734375" style="3" customWidth="1"/>
    <col min="8689" max="8689" width="14.5546875" style="3" customWidth="1"/>
    <col min="8690" max="8690" width="99.33203125" style="3" bestFit="1" customWidth="1"/>
    <col min="8691" max="8691" width="5.5546875" style="3" bestFit="1" customWidth="1"/>
    <col min="8692" max="8932" width="10" style="3"/>
    <col min="8933" max="8933" width="6.77734375" style="3" customWidth="1"/>
    <col min="8934" max="8934" width="5.109375" style="3" customWidth="1"/>
    <col min="8935" max="8935" width="11.6640625" style="3" bestFit="1" customWidth="1"/>
    <col min="8936" max="8936" width="18.33203125" style="3" customWidth="1"/>
    <col min="8937" max="8937" width="10" style="3"/>
    <col min="8938" max="8938" width="15.6640625" style="3" customWidth="1"/>
    <col min="8939" max="8939" width="17.77734375" style="3" customWidth="1"/>
    <col min="8940" max="8943" width="10" style="3"/>
    <col min="8944" max="8944" width="10.77734375" style="3" customWidth="1"/>
    <col min="8945" max="8945" width="14.5546875" style="3" customWidth="1"/>
    <col min="8946" max="8946" width="99.33203125" style="3" bestFit="1" customWidth="1"/>
    <col min="8947" max="8947" width="5.5546875" style="3" bestFit="1" customWidth="1"/>
    <col min="8948" max="9188" width="10" style="3"/>
    <col min="9189" max="9189" width="6.77734375" style="3" customWidth="1"/>
    <col min="9190" max="9190" width="5.109375" style="3" customWidth="1"/>
    <col min="9191" max="9191" width="11.6640625" style="3" bestFit="1" customWidth="1"/>
    <col min="9192" max="9192" width="18.33203125" style="3" customWidth="1"/>
    <col min="9193" max="9193" width="10" style="3"/>
    <col min="9194" max="9194" width="15.6640625" style="3" customWidth="1"/>
    <col min="9195" max="9195" width="17.77734375" style="3" customWidth="1"/>
    <col min="9196" max="9199" width="10" style="3"/>
    <col min="9200" max="9200" width="10.77734375" style="3" customWidth="1"/>
    <col min="9201" max="9201" width="14.5546875" style="3" customWidth="1"/>
    <col min="9202" max="9202" width="99.33203125" style="3" bestFit="1" customWidth="1"/>
    <col min="9203" max="9203" width="5.5546875" style="3" bestFit="1" customWidth="1"/>
    <col min="9204" max="9444" width="10" style="3"/>
    <col min="9445" max="9445" width="6.77734375" style="3" customWidth="1"/>
    <col min="9446" max="9446" width="5.109375" style="3" customWidth="1"/>
    <col min="9447" max="9447" width="11.6640625" style="3" bestFit="1" customWidth="1"/>
    <col min="9448" max="9448" width="18.33203125" style="3" customWidth="1"/>
    <col min="9449" max="9449" width="10" style="3"/>
    <col min="9450" max="9450" width="15.6640625" style="3" customWidth="1"/>
    <col min="9451" max="9451" width="17.77734375" style="3" customWidth="1"/>
    <col min="9452" max="9455" width="10" style="3"/>
    <col min="9456" max="9456" width="10.77734375" style="3" customWidth="1"/>
    <col min="9457" max="9457" width="14.5546875" style="3" customWidth="1"/>
    <col min="9458" max="9458" width="99.33203125" style="3" bestFit="1" customWidth="1"/>
    <col min="9459" max="9459" width="5.5546875" style="3" bestFit="1" customWidth="1"/>
    <col min="9460" max="9700" width="10" style="3"/>
    <col min="9701" max="9701" width="6.77734375" style="3" customWidth="1"/>
    <col min="9702" max="9702" width="5.109375" style="3" customWidth="1"/>
    <col min="9703" max="9703" width="11.6640625" style="3" bestFit="1" customWidth="1"/>
    <col min="9704" max="9704" width="18.33203125" style="3" customWidth="1"/>
    <col min="9705" max="9705" width="10" style="3"/>
    <col min="9706" max="9706" width="15.6640625" style="3" customWidth="1"/>
    <col min="9707" max="9707" width="17.77734375" style="3" customWidth="1"/>
    <col min="9708" max="9711" width="10" style="3"/>
    <col min="9712" max="9712" width="10.77734375" style="3" customWidth="1"/>
    <col min="9713" max="9713" width="14.5546875" style="3" customWidth="1"/>
    <col min="9714" max="9714" width="99.33203125" style="3" bestFit="1" customWidth="1"/>
    <col min="9715" max="9715" width="5.5546875" style="3" bestFit="1" customWidth="1"/>
    <col min="9716" max="9956" width="10" style="3"/>
    <col min="9957" max="9957" width="6.77734375" style="3" customWidth="1"/>
    <col min="9958" max="9958" width="5.109375" style="3" customWidth="1"/>
    <col min="9959" max="9959" width="11.6640625" style="3" bestFit="1" customWidth="1"/>
    <col min="9960" max="9960" width="18.33203125" style="3" customWidth="1"/>
    <col min="9961" max="9961" width="10" style="3"/>
    <col min="9962" max="9962" width="15.6640625" style="3" customWidth="1"/>
    <col min="9963" max="9963" width="17.77734375" style="3" customWidth="1"/>
    <col min="9964" max="9967" width="10" style="3"/>
    <col min="9968" max="9968" width="10.77734375" style="3" customWidth="1"/>
    <col min="9969" max="9969" width="14.5546875" style="3" customWidth="1"/>
    <col min="9970" max="9970" width="99.33203125" style="3" bestFit="1" customWidth="1"/>
    <col min="9971" max="9971" width="5.5546875" style="3" bestFit="1" customWidth="1"/>
    <col min="9972" max="10212" width="10" style="3"/>
    <col min="10213" max="10213" width="6.77734375" style="3" customWidth="1"/>
    <col min="10214" max="10214" width="5.109375" style="3" customWidth="1"/>
    <col min="10215" max="10215" width="11.6640625" style="3" bestFit="1" customWidth="1"/>
    <col min="10216" max="10216" width="18.33203125" style="3" customWidth="1"/>
    <col min="10217" max="10217" width="10" style="3"/>
    <col min="10218" max="10218" width="15.6640625" style="3" customWidth="1"/>
    <col min="10219" max="10219" width="17.77734375" style="3" customWidth="1"/>
    <col min="10220" max="10223" width="10" style="3"/>
    <col min="10224" max="10224" width="10.77734375" style="3" customWidth="1"/>
    <col min="10225" max="10225" width="14.5546875" style="3" customWidth="1"/>
    <col min="10226" max="10226" width="99.33203125" style="3" bestFit="1" customWidth="1"/>
    <col min="10227" max="10227" width="5.5546875" style="3" bestFit="1" customWidth="1"/>
    <col min="10228" max="10468" width="10" style="3"/>
    <col min="10469" max="10469" width="6.77734375" style="3" customWidth="1"/>
    <col min="10470" max="10470" width="5.109375" style="3" customWidth="1"/>
    <col min="10471" max="10471" width="11.6640625" style="3" bestFit="1" customWidth="1"/>
    <col min="10472" max="10472" width="18.33203125" style="3" customWidth="1"/>
    <col min="10473" max="10473" width="10" style="3"/>
    <col min="10474" max="10474" width="15.6640625" style="3" customWidth="1"/>
    <col min="10475" max="10475" width="17.77734375" style="3" customWidth="1"/>
    <col min="10476" max="10479" width="10" style="3"/>
    <col min="10480" max="10480" width="10.77734375" style="3" customWidth="1"/>
    <col min="10481" max="10481" width="14.5546875" style="3" customWidth="1"/>
    <col min="10482" max="10482" width="99.33203125" style="3" bestFit="1" customWidth="1"/>
    <col min="10483" max="10483" width="5.5546875" style="3" bestFit="1" customWidth="1"/>
    <col min="10484" max="10724" width="10" style="3"/>
    <col min="10725" max="10725" width="6.77734375" style="3" customWidth="1"/>
    <col min="10726" max="10726" width="5.109375" style="3" customWidth="1"/>
    <col min="10727" max="10727" width="11.6640625" style="3" bestFit="1" customWidth="1"/>
    <col min="10728" max="10728" width="18.33203125" style="3" customWidth="1"/>
    <col min="10729" max="10729" width="10" style="3"/>
    <col min="10730" max="10730" width="15.6640625" style="3" customWidth="1"/>
    <col min="10731" max="10731" width="17.77734375" style="3" customWidth="1"/>
    <col min="10732" max="10735" width="10" style="3"/>
    <col min="10736" max="10736" width="10.77734375" style="3" customWidth="1"/>
    <col min="10737" max="10737" width="14.5546875" style="3" customWidth="1"/>
    <col min="10738" max="10738" width="99.33203125" style="3" bestFit="1" customWidth="1"/>
    <col min="10739" max="10739" width="5.5546875" style="3" bestFit="1" customWidth="1"/>
    <col min="10740" max="10980" width="10" style="3"/>
    <col min="10981" max="10981" width="6.77734375" style="3" customWidth="1"/>
    <col min="10982" max="10982" width="5.109375" style="3" customWidth="1"/>
    <col min="10983" max="10983" width="11.6640625" style="3" bestFit="1" customWidth="1"/>
    <col min="10984" max="10984" width="18.33203125" style="3" customWidth="1"/>
    <col min="10985" max="10985" width="10" style="3"/>
    <col min="10986" max="10986" width="15.6640625" style="3" customWidth="1"/>
    <col min="10987" max="10987" width="17.77734375" style="3" customWidth="1"/>
    <col min="10988" max="10991" width="10" style="3"/>
    <col min="10992" max="10992" width="10.77734375" style="3" customWidth="1"/>
    <col min="10993" max="10993" width="14.5546875" style="3" customWidth="1"/>
    <col min="10994" max="10994" width="99.33203125" style="3" bestFit="1" customWidth="1"/>
    <col min="10995" max="10995" width="5.5546875" style="3" bestFit="1" customWidth="1"/>
    <col min="10996" max="11236" width="10" style="3"/>
    <col min="11237" max="11237" width="6.77734375" style="3" customWidth="1"/>
    <col min="11238" max="11238" width="5.109375" style="3" customWidth="1"/>
    <col min="11239" max="11239" width="11.6640625" style="3" bestFit="1" customWidth="1"/>
    <col min="11240" max="11240" width="18.33203125" style="3" customWidth="1"/>
    <col min="11241" max="11241" width="10" style="3"/>
    <col min="11242" max="11242" width="15.6640625" style="3" customWidth="1"/>
    <col min="11243" max="11243" width="17.77734375" style="3" customWidth="1"/>
    <col min="11244" max="11247" width="10" style="3"/>
    <col min="11248" max="11248" width="10.77734375" style="3" customWidth="1"/>
    <col min="11249" max="11249" width="14.5546875" style="3" customWidth="1"/>
    <col min="11250" max="11250" width="99.33203125" style="3" bestFit="1" customWidth="1"/>
    <col min="11251" max="11251" width="5.5546875" style="3" bestFit="1" customWidth="1"/>
    <col min="11252" max="11492" width="10" style="3"/>
    <col min="11493" max="11493" width="6.77734375" style="3" customWidth="1"/>
    <col min="11494" max="11494" width="5.109375" style="3" customWidth="1"/>
    <col min="11495" max="11495" width="11.6640625" style="3" bestFit="1" customWidth="1"/>
    <col min="11496" max="11496" width="18.33203125" style="3" customWidth="1"/>
    <col min="11497" max="11497" width="10" style="3"/>
    <col min="11498" max="11498" width="15.6640625" style="3" customWidth="1"/>
    <col min="11499" max="11499" width="17.77734375" style="3" customWidth="1"/>
    <col min="11500" max="11503" width="10" style="3"/>
    <col min="11504" max="11504" width="10.77734375" style="3" customWidth="1"/>
    <col min="11505" max="11505" width="14.5546875" style="3" customWidth="1"/>
    <col min="11506" max="11506" width="99.33203125" style="3" bestFit="1" customWidth="1"/>
    <col min="11507" max="11507" width="5.5546875" style="3" bestFit="1" customWidth="1"/>
    <col min="11508" max="11748" width="10" style="3"/>
    <col min="11749" max="11749" width="6.77734375" style="3" customWidth="1"/>
    <col min="11750" max="11750" width="5.109375" style="3" customWidth="1"/>
    <col min="11751" max="11751" width="11.6640625" style="3" bestFit="1" customWidth="1"/>
    <col min="11752" max="11752" width="18.33203125" style="3" customWidth="1"/>
    <col min="11753" max="11753" width="10" style="3"/>
    <col min="11754" max="11754" width="15.6640625" style="3" customWidth="1"/>
    <col min="11755" max="11755" width="17.77734375" style="3" customWidth="1"/>
    <col min="11756" max="11759" width="10" style="3"/>
    <col min="11760" max="11760" width="10.77734375" style="3" customWidth="1"/>
    <col min="11761" max="11761" width="14.5546875" style="3" customWidth="1"/>
    <col min="11762" max="11762" width="99.33203125" style="3" bestFit="1" customWidth="1"/>
    <col min="11763" max="11763" width="5.5546875" style="3" bestFit="1" customWidth="1"/>
    <col min="11764" max="12004" width="10" style="3"/>
    <col min="12005" max="12005" width="6.77734375" style="3" customWidth="1"/>
    <col min="12006" max="12006" width="5.109375" style="3" customWidth="1"/>
    <col min="12007" max="12007" width="11.6640625" style="3" bestFit="1" customWidth="1"/>
    <col min="12008" max="12008" width="18.33203125" style="3" customWidth="1"/>
    <col min="12009" max="12009" width="10" style="3"/>
    <col min="12010" max="12010" width="15.6640625" style="3" customWidth="1"/>
    <col min="12011" max="12011" width="17.77734375" style="3" customWidth="1"/>
    <col min="12012" max="12015" width="10" style="3"/>
    <col min="12016" max="12016" width="10.77734375" style="3" customWidth="1"/>
    <col min="12017" max="12017" width="14.5546875" style="3" customWidth="1"/>
    <col min="12018" max="12018" width="99.33203125" style="3" bestFit="1" customWidth="1"/>
    <col min="12019" max="12019" width="5.5546875" style="3" bestFit="1" customWidth="1"/>
    <col min="12020" max="12260" width="10" style="3"/>
    <col min="12261" max="12261" width="6.77734375" style="3" customWidth="1"/>
    <col min="12262" max="12262" width="5.109375" style="3" customWidth="1"/>
    <col min="12263" max="12263" width="11.6640625" style="3" bestFit="1" customWidth="1"/>
    <col min="12264" max="12264" width="18.33203125" style="3" customWidth="1"/>
    <col min="12265" max="12265" width="10" style="3"/>
    <col min="12266" max="12266" width="15.6640625" style="3" customWidth="1"/>
    <col min="12267" max="12267" width="17.77734375" style="3" customWidth="1"/>
    <col min="12268" max="12271" width="10" style="3"/>
    <col min="12272" max="12272" width="10.77734375" style="3" customWidth="1"/>
    <col min="12273" max="12273" width="14.5546875" style="3" customWidth="1"/>
    <col min="12274" max="12274" width="99.33203125" style="3" bestFit="1" customWidth="1"/>
    <col min="12275" max="12275" width="5.5546875" style="3" bestFit="1" customWidth="1"/>
    <col min="12276" max="12516" width="10" style="3"/>
    <col min="12517" max="12517" width="6.77734375" style="3" customWidth="1"/>
    <col min="12518" max="12518" width="5.109375" style="3" customWidth="1"/>
    <col min="12519" max="12519" width="11.6640625" style="3" bestFit="1" customWidth="1"/>
    <col min="12520" max="12520" width="18.33203125" style="3" customWidth="1"/>
    <col min="12521" max="12521" width="10" style="3"/>
    <col min="12522" max="12522" width="15.6640625" style="3" customWidth="1"/>
    <col min="12523" max="12523" width="17.77734375" style="3" customWidth="1"/>
    <col min="12524" max="12527" width="10" style="3"/>
    <col min="12528" max="12528" width="10.77734375" style="3" customWidth="1"/>
    <col min="12529" max="12529" width="14.5546875" style="3" customWidth="1"/>
    <col min="12530" max="12530" width="99.33203125" style="3" bestFit="1" customWidth="1"/>
    <col min="12531" max="12531" width="5.5546875" style="3" bestFit="1" customWidth="1"/>
    <col min="12532" max="12772" width="10" style="3"/>
    <col min="12773" max="12773" width="6.77734375" style="3" customWidth="1"/>
    <col min="12774" max="12774" width="5.109375" style="3" customWidth="1"/>
    <col min="12775" max="12775" width="11.6640625" style="3" bestFit="1" customWidth="1"/>
    <col min="12776" max="12776" width="18.33203125" style="3" customWidth="1"/>
    <col min="12777" max="12777" width="10" style="3"/>
    <col min="12778" max="12778" width="15.6640625" style="3" customWidth="1"/>
    <col min="12779" max="12779" width="17.77734375" style="3" customWidth="1"/>
    <col min="12780" max="12783" width="10" style="3"/>
    <col min="12784" max="12784" width="10.77734375" style="3" customWidth="1"/>
    <col min="12785" max="12785" width="14.5546875" style="3" customWidth="1"/>
    <col min="12786" max="12786" width="99.33203125" style="3" bestFit="1" customWidth="1"/>
    <col min="12787" max="12787" width="5.5546875" style="3" bestFit="1" customWidth="1"/>
    <col min="12788" max="13028" width="10" style="3"/>
    <col min="13029" max="13029" width="6.77734375" style="3" customWidth="1"/>
    <col min="13030" max="13030" width="5.109375" style="3" customWidth="1"/>
    <col min="13031" max="13031" width="11.6640625" style="3" bestFit="1" customWidth="1"/>
    <col min="13032" max="13032" width="18.33203125" style="3" customWidth="1"/>
    <col min="13033" max="13033" width="10" style="3"/>
    <col min="13034" max="13034" width="15.6640625" style="3" customWidth="1"/>
    <col min="13035" max="13035" width="17.77734375" style="3" customWidth="1"/>
    <col min="13036" max="13039" width="10" style="3"/>
    <col min="13040" max="13040" width="10.77734375" style="3" customWidth="1"/>
    <col min="13041" max="13041" width="14.5546875" style="3" customWidth="1"/>
    <col min="13042" max="13042" width="99.33203125" style="3" bestFit="1" customWidth="1"/>
    <col min="13043" max="13043" width="5.5546875" style="3" bestFit="1" customWidth="1"/>
    <col min="13044" max="13284" width="10" style="3"/>
    <col min="13285" max="13285" width="6.77734375" style="3" customWidth="1"/>
    <col min="13286" max="13286" width="5.109375" style="3" customWidth="1"/>
    <col min="13287" max="13287" width="11.6640625" style="3" bestFit="1" customWidth="1"/>
    <col min="13288" max="13288" width="18.33203125" style="3" customWidth="1"/>
    <col min="13289" max="13289" width="10" style="3"/>
    <col min="13290" max="13290" width="15.6640625" style="3" customWidth="1"/>
    <col min="13291" max="13291" width="17.77734375" style="3" customWidth="1"/>
    <col min="13292" max="13295" width="10" style="3"/>
    <col min="13296" max="13296" width="10.77734375" style="3" customWidth="1"/>
    <col min="13297" max="13297" width="14.5546875" style="3" customWidth="1"/>
    <col min="13298" max="13298" width="99.33203125" style="3" bestFit="1" customWidth="1"/>
    <col min="13299" max="13299" width="5.5546875" style="3" bestFit="1" customWidth="1"/>
    <col min="13300" max="13540" width="10" style="3"/>
    <col min="13541" max="13541" width="6.77734375" style="3" customWidth="1"/>
    <col min="13542" max="13542" width="5.109375" style="3" customWidth="1"/>
    <col min="13543" max="13543" width="11.6640625" style="3" bestFit="1" customWidth="1"/>
    <col min="13544" max="13544" width="18.33203125" style="3" customWidth="1"/>
    <col min="13545" max="13545" width="10" style="3"/>
    <col min="13546" max="13546" width="15.6640625" style="3" customWidth="1"/>
    <col min="13547" max="13547" width="17.77734375" style="3" customWidth="1"/>
    <col min="13548" max="13551" width="10" style="3"/>
    <col min="13552" max="13552" width="10.77734375" style="3" customWidth="1"/>
    <col min="13553" max="13553" width="14.5546875" style="3" customWidth="1"/>
    <col min="13554" max="13554" width="99.33203125" style="3" bestFit="1" customWidth="1"/>
    <col min="13555" max="13555" width="5.5546875" style="3" bestFit="1" customWidth="1"/>
    <col min="13556" max="13796" width="10" style="3"/>
    <col min="13797" max="13797" width="6.77734375" style="3" customWidth="1"/>
    <col min="13798" max="13798" width="5.109375" style="3" customWidth="1"/>
    <col min="13799" max="13799" width="11.6640625" style="3" bestFit="1" customWidth="1"/>
    <col min="13800" max="13800" width="18.33203125" style="3" customWidth="1"/>
    <col min="13801" max="13801" width="10" style="3"/>
    <col min="13802" max="13802" width="15.6640625" style="3" customWidth="1"/>
    <col min="13803" max="13803" width="17.77734375" style="3" customWidth="1"/>
    <col min="13804" max="13807" width="10" style="3"/>
    <col min="13808" max="13808" width="10.77734375" style="3" customWidth="1"/>
    <col min="13809" max="13809" width="14.5546875" style="3" customWidth="1"/>
    <col min="13810" max="13810" width="99.33203125" style="3" bestFit="1" customWidth="1"/>
    <col min="13811" max="13811" width="5.5546875" style="3" bestFit="1" customWidth="1"/>
    <col min="13812" max="14052" width="10" style="3"/>
    <col min="14053" max="14053" width="6.77734375" style="3" customWidth="1"/>
    <col min="14054" max="14054" width="5.109375" style="3" customWidth="1"/>
    <col min="14055" max="14055" width="11.6640625" style="3" bestFit="1" customWidth="1"/>
    <col min="14056" max="14056" width="18.33203125" style="3" customWidth="1"/>
    <col min="14057" max="14057" width="10" style="3"/>
    <col min="14058" max="14058" width="15.6640625" style="3" customWidth="1"/>
    <col min="14059" max="14059" width="17.77734375" style="3" customWidth="1"/>
    <col min="14060" max="14063" width="10" style="3"/>
    <col min="14064" max="14064" width="10.77734375" style="3" customWidth="1"/>
    <col min="14065" max="14065" width="14.5546875" style="3" customWidth="1"/>
    <col min="14066" max="14066" width="99.33203125" style="3" bestFit="1" customWidth="1"/>
    <col min="14067" max="14067" width="5.5546875" style="3" bestFit="1" customWidth="1"/>
    <col min="14068" max="14308" width="10" style="3"/>
    <col min="14309" max="14309" width="6.77734375" style="3" customWidth="1"/>
    <col min="14310" max="14310" width="5.109375" style="3" customWidth="1"/>
    <col min="14311" max="14311" width="11.6640625" style="3" bestFit="1" customWidth="1"/>
    <col min="14312" max="14312" width="18.33203125" style="3" customWidth="1"/>
    <col min="14313" max="14313" width="10" style="3"/>
    <col min="14314" max="14314" width="15.6640625" style="3" customWidth="1"/>
    <col min="14315" max="14315" width="17.77734375" style="3" customWidth="1"/>
    <col min="14316" max="14319" width="10" style="3"/>
    <col min="14320" max="14320" width="10.77734375" style="3" customWidth="1"/>
    <col min="14321" max="14321" width="14.5546875" style="3" customWidth="1"/>
    <col min="14322" max="14322" width="99.33203125" style="3" bestFit="1" customWidth="1"/>
    <col min="14323" max="14323" width="5.5546875" style="3" bestFit="1" customWidth="1"/>
    <col min="14324" max="14564" width="10" style="3"/>
    <col min="14565" max="14565" width="6.77734375" style="3" customWidth="1"/>
    <col min="14566" max="14566" width="5.109375" style="3" customWidth="1"/>
    <col min="14567" max="14567" width="11.6640625" style="3" bestFit="1" customWidth="1"/>
    <col min="14568" max="14568" width="18.33203125" style="3" customWidth="1"/>
    <col min="14569" max="14569" width="10" style="3"/>
    <col min="14570" max="14570" width="15.6640625" style="3" customWidth="1"/>
    <col min="14571" max="14571" width="17.77734375" style="3" customWidth="1"/>
    <col min="14572" max="14575" width="10" style="3"/>
    <col min="14576" max="14576" width="10.77734375" style="3" customWidth="1"/>
    <col min="14577" max="14577" width="14.5546875" style="3" customWidth="1"/>
    <col min="14578" max="14578" width="99.33203125" style="3" bestFit="1" customWidth="1"/>
    <col min="14579" max="14579" width="5.5546875" style="3" bestFit="1" customWidth="1"/>
    <col min="14580" max="14820" width="10" style="3"/>
    <col min="14821" max="14821" width="6.77734375" style="3" customWidth="1"/>
    <col min="14822" max="14822" width="5.109375" style="3" customWidth="1"/>
    <col min="14823" max="14823" width="11.6640625" style="3" bestFit="1" customWidth="1"/>
    <col min="14824" max="14824" width="18.33203125" style="3" customWidth="1"/>
    <col min="14825" max="14825" width="10" style="3"/>
    <col min="14826" max="14826" width="15.6640625" style="3" customWidth="1"/>
    <col min="14827" max="14827" width="17.77734375" style="3" customWidth="1"/>
    <col min="14828" max="14831" width="10" style="3"/>
    <col min="14832" max="14832" width="10.77734375" style="3" customWidth="1"/>
    <col min="14833" max="14833" width="14.5546875" style="3" customWidth="1"/>
    <col min="14834" max="14834" width="99.33203125" style="3" bestFit="1" customWidth="1"/>
    <col min="14835" max="14835" width="5.5546875" style="3" bestFit="1" customWidth="1"/>
    <col min="14836" max="15076" width="10" style="3"/>
    <col min="15077" max="15077" width="6.77734375" style="3" customWidth="1"/>
    <col min="15078" max="15078" width="5.109375" style="3" customWidth="1"/>
    <col min="15079" max="15079" width="11.6640625" style="3" bestFit="1" customWidth="1"/>
    <col min="15080" max="15080" width="18.33203125" style="3" customWidth="1"/>
    <col min="15081" max="15081" width="10" style="3"/>
    <col min="15082" max="15082" width="15.6640625" style="3" customWidth="1"/>
    <col min="15083" max="15083" width="17.77734375" style="3" customWidth="1"/>
    <col min="15084" max="15087" width="10" style="3"/>
    <col min="15088" max="15088" width="10.77734375" style="3" customWidth="1"/>
    <col min="15089" max="15089" width="14.5546875" style="3" customWidth="1"/>
    <col min="15090" max="15090" width="99.33203125" style="3" bestFit="1" customWidth="1"/>
    <col min="15091" max="15091" width="5.5546875" style="3" bestFit="1" customWidth="1"/>
    <col min="15092" max="15332" width="10" style="3"/>
    <col min="15333" max="15333" width="6.77734375" style="3" customWidth="1"/>
    <col min="15334" max="15334" width="5.109375" style="3" customWidth="1"/>
    <col min="15335" max="15335" width="11.6640625" style="3" bestFit="1" customWidth="1"/>
    <col min="15336" max="15336" width="18.33203125" style="3" customWidth="1"/>
    <col min="15337" max="15337" width="10" style="3"/>
    <col min="15338" max="15338" width="15.6640625" style="3" customWidth="1"/>
    <col min="15339" max="15339" width="17.77734375" style="3" customWidth="1"/>
    <col min="15340" max="15343" width="10" style="3"/>
    <col min="15344" max="15344" width="10.77734375" style="3" customWidth="1"/>
    <col min="15345" max="15345" width="14.5546875" style="3" customWidth="1"/>
    <col min="15346" max="15346" width="99.33203125" style="3" bestFit="1" customWidth="1"/>
    <col min="15347" max="15347" width="5.5546875" style="3" bestFit="1" customWidth="1"/>
    <col min="15348" max="15588" width="10" style="3"/>
    <col min="15589" max="15589" width="6.77734375" style="3" customWidth="1"/>
    <col min="15590" max="15590" width="5.109375" style="3" customWidth="1"/>
    <col min="15591" max="15591" width="11.6640625" style="3" bestFit="1" customWidth="1"/>
    <col min="15592" max="15592" width="18.33203125" style="3" customWidth="1"/>
    <col min="15593" max="15593" width="10" style="3"/>
    <col min="15594" max="15594" width="15.6640625" style="3" customWidth="1"/>
    <col min="15595" max="15595" width="17.77734375" style="3" customWidth="1"/>
    <col min="15596" max="15599" width="10" style="3"/>
    <col min="15600" max="15600" width="10.77734375" style="3" customWidth="1"/>
    <col min="15601" max="15601" width="14.5546875" style="3" customWidth="1"/>
    <col min="15602" max="15602" width="99.33203125" style="3" bestFit="1" customWidth="1"/>
    <col min="15603" max="15603" width="5.5546875" style="3" bestFit="1" customWidth="1"/>
    <col min="15604" max="15844" width="10" style="3"/>
    <col min="15845" max="15845" width="6.77734375" style="3" customWidth="1"/>
    <col min="15846" max="15846" width="5.109375" style="3" customWidth="1"/>
    <col min="15847" max="15847" width="11.6640625" style="3" bestFit="1" customWidth="1"/>
    <col min="15848" max="15848" width="18.33203125" style="3" customWidth="1"/>
    <col min="15849" max="15849" width="10" style="3"/>
    <col min="15850" max="15850" width="15.6640625" style="3" customWidth="1"/>
    <col min="15851" max="15851" width="17.77734375" style="3" customWidth="1"/>
    <col min="15852" max="15855" width="10" style="3"/>
    <col min="15856" max="15856" width="10.77734375" style="3" customWidth="1"/>
    <col min="15857" max="15857" width="14.5546875" style="3" customWidth="1"/>
    <col min="15858" max="15858" width="99.33203125" style="3" bestFit="1" customWidth="1"/>
    <col min="15859" max="15859" width="5.5546875" style="3" bestFit="1" customWidth="1"/>
    <col min="15860" max="16100" width="10" style="3"/>
    <col min="16101" max="16101" width="6.77734375" style="3" customWidth="1"/>
    <col min="16102" max="16102" width="5.109375" style="3" customWidth="1"/>
    <col min="16103" max="16103" width="11.6640625" style="3" bestFit="1" customWidth="1"/>
    <col min="16104" max="16104" width="18.33203125" style="3" customWidth="1"/>
    <col min="16105" max="16105" width="10" style="3"/>
    <col min="16106" max="16106" width="15.6640625" style="3" customWidth="1"/>
    <col min="16107" max="16107" width="17.77734375" style="3" customWidth="1"/>
    <col min="16108" max="16111" width="10" style="3"/>
    <col min="16112" max="16112" width="10.77734375" style="3" customWidth="1"/>
    <col min="16113" max="16113" width="14.5546875" style="3" customWidth="1"/>
    <col min="16114" max="16114" width="99.33203125" style="3" bestFit="1" customWidth="1"/>
    <col min="16115" max="16115" width="5.5546875" style="3" bestFit="1" customWidth="1"/>
    <col min="16116" max="16384" width="10" style="3"/>
  </cols>
  <sheetData>
    <row r="1" spans="1:15" s="2" customFormat="1" ht="16.5" customHeight="1">
      <c r="A1" s="86" t="s">
        <v>37</v>
      </c>
      <c r="B1" s="86"/>
      <c r="C1" s="86"/>
      <c r="D1" s="1"/>
      <c r="E1" s="1"/>
      <c r="F1" s="1"/>
      <c r="G1" s="1"/>
      <c r="H1" s="1"/>
      <c r="I1" s="1"/>
      <c r="J1" s="1"/>
      <c r="K1" s="1"/>
      <c r="L1" s="1"/>
    </row>
    <row r="2" spans="1:15" ht="21" customHeight="1">
      <c r="A2" s="87" t="s">
        <v>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N2" s="4"/>
      <c r="O2" s="4"/>
    </row>
    <row r="3" spans="1:15" ht="23.1" customHeight="1" thickBot="1">
      <c r="A3" s="88" t="s">
        <v>30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N3" s="4"/>
      <c r="O3" s="4"/>
    </row>
    <row r="4" spans="1:15" s="4" customFormat="1" ht="15.6" customHeight="1" thickBot="1">
      <c r="A4" s="89" t="s">
        <v>1</v>
      </c>
      <c r="B4" s="89"/>
      <c r="C4" s="82" t="s">
        <v>92</v>
      </c>
      <c r="D4" s="82"/>
      <c r="E4" s="82"/>
      <c r="F4" s="82"/>
      <c r="G4" s="82"/>
      <c r="H4" s="82"/>
      <c r="I4" s="82"/>
      <c r="J4" s="82"/>
      <c r="K4" s="82"/>
      <c r="L4" s="82"/>
    </row>
    <row r="5" spans="1:15" s="4" customFormat="1" ht="15.6" customHeight="1" thickBot="1">
      <c r="A5" s="75" t="s">
        <v>2</v>
      </c>
      <c r="B5" s="75"/>
      <c r="C5" s="67" t="s">
        <v>43</v>
      </c>
      <c r="D5" s="67"/>
      <c r="E5" s="73"/>
      <c r="F5" s="73"/>
      <c r="G5" s="17" t="s">
        <v>3</v>
      </c>
      <c r="H5" s="82" t="s">
        <v>93</v>
      </c>
      <c r="I5" s="82"/>
      <c r="J5" s="82"/>
      <c r="K5" s="82"/>
      <c r="L5" s="82"/>
    </row>
    <row r="6" spans="1:15" s="4" customFormat="1" ht="15.6" customHeight="1" thickBot="1">
      <c r="A6" s="70" t="s">
        <v>38</v>
      </c>
      <c r="B6" s="71"/>
      <c r="C6" s="67"/>
      <c r="D6" s="67"/>
      <c r="E6" s="21" t="s">
        <v>4</v>
      </c>
      <c r="F6" s="19" t="s">
        <v>5</v>
      </c>
      <c r="G6" s="17" t="s">
        <v>6</v>
      </c>
      <c r="H6" s="67" t="s">
        <v>7</v>
      </c>
      <c r="I6" s="67"/>
      <c r="J6" s="82" t="s">
        <v>8</v>
      </c>
      <c r="K6" s="82"/>
      <c r="L6" s="17" t="s">
        <v>9</v>
      </c>
    </row>
    <row r="7" spans="1:15" s="4" customFormat="1" ht="15.6" customHeight="1" thickBot="1">
      <c r="A7" s="72"/>
      <c r="B7" s="73"/>
      <c r="C7" s="84" t="s">
        <v>10</v>
      </c>
      <c r="D7" s="84"/>
      <c r="E7" s="8">
        <f>SUM(E8:E10)</f>
        <v>1093</v>
      </c>
      <c r="F7" s="30">
        <f>SUM(F8:F10)</f>
        <v>1424.0652929999999</v>
      </c>
      <c r="G7" s="30">
        <f>SUM(G8:G10)</f>
        <v>1423.886448</v>
      </c>
      <c r="H7" s="100">
        <v>10</v>
      </c>
      <c r="I7" s="100"/>
      <c r="J7" s="96">
        <f>G7/F7</f>
        <v>0.99987441235954633</v>
      </c>
      <c r="K7" s="96"/>
      <c r="L7" s="25">
        <f>H7*J7</f>
        <v>9.9987441235954631</v>
      </c>
      <c r="M7" s="10">
        <f>G7-F7</f>
        <v>-0.17884499999991021</v>
      </c>
    </row>
    <row r="8" spans="1:15" s="4" customFormat="1" ht="15.6" customHeight="1" thickBot="1">
      <c r="A8" s="72"/>
      <c r="B8" s="73"/>
      <c r="C8" s="67" t="s">
        <v>31</v>
      </c>
      <c r="D8" s="67"/>
      <c r="E8" s="8">
        <v>1093</v>
      </c>
      <c r="F8" s="8">
        <f>14238864.48/10000</f>
        <v>1423.886448</v>
      </c>
      <c r="G8" s="8">
        <f>F8</f>
        <v>1423.886448</v>
      </c>
      <c r="H8" s="67" t="s">
        <v>46</v>
      </c>
      <c r="I8" s="67"/>
      <c r="J8" s="96">
        <f t="shared" ref="J8" si="0">G8/F8</f>
        <v>1</v>
      </c>
      <c r="K8" s="96"/>
      <c r="L8" s="17" t="s">
        <v>11</v>
      </c>
    </row>
    <row r="9" spans="1:15" s="4" customFormat="1" ht="15.6" customHeight="1" thickBot="1">
      <c r="A9" s="72"/>
      <c r="B9" s="73"/>
      <c r="C9" s="67" t="s">
        <v>32</v>
      </c>
      <c r="D9" s="67"/>
      <c r="E9" s="18"/>
      <c r="F9" s="8">
        <f>1788.45/10000</f>
        <v>0.178845</v>
      </c>
      <c r="G9" s="8"/>
      <c r="H9" s="67" t="s">
        <v>11</v>
      </c>
      <c r="I9" s="67"/>
      <c r="J9" s="96">
        <f t="shared" ref="J9" si="1">G9/F9</f>
        <v>0</v>
      </c>
      <c r="K9" s="96"/>
      <c r="L9" s="17" t="s">
        <v>11</v>
      </c>
    </row>
    <row r="10" spans="1:15" s="4" customFormat="1" ht="15" customHeight="1" thickBot="1">
      <c r="A10" s="72"/>
      <c r="B10" s="73"/>
      <c r="C10" s="73" t="s">
        <v>33</v>
      </c>
      <c r="D10" s="73"/>
      <c r="E10" s="16"/>
      <c r="F10" s="8"/>
      <c r="G10" s="8">
        <f>F10</f>
        <v>0</v>
      </c>
      <c r="H10" s="67" t="s">
        <v>11</v>
      </c>
      <c r="I10" s="67"/>
      <c r="J10" s="96"/>
      <c r="K10" s="96"/>
      <c r="L10" s="17" t="s">
        <v>11</v>
      </c>
    </row>
    <row r="11" spans="1:15" s="4" customFormat="1" ht="19.5" customHeight="1" thickBot="1">
      <c r="A11" s="68" t="s">
        <v>12</v>
      </c>
      <c r="B11" s="82" t="s">
        <v>13</v>
      </c>
      <c r="C11" s="82"/>
      <c r="D11" s="82"/>
      <c r="E11" s="82"/>
      <c r="F11" s="82"/>
      <c r="G11" s="67" t="s">
        <v>14</v>
      </c>
      <c r="H11" s="67"/>
      <c r="I11" s="67"/>
      <c r="J11" s="67"/>
      <c r="K11" s="67"/>
      <c r="L11" s="67"/>
    </row>
    <row r="12" spans="1:15" s="4" customFormat="1" ht="32.4" customHeight="1" thickBot="1">
      <c r="A12" s="69"/>
      <c r="B12" s="80" t="s">
        <v>99</v>
      </c>
      <c r="C12" s="80"/>
      <c r="D12" s="80"/>
      <c r="E12" s="80"/>
      <c r="F12" s="80"/>
      <c r="G12" s="80" t="s">
        <v>99</v>
      </c>
      <c r="H12" s="80"/>
      <c r="I12" s="80"/>
      <c r="J12" s="80"/>
      <c r="K12" s="80"/>
      <c r="L12" s="80"/>
      <c r="N12" s="3"/>
      <c r="O12" s="3"/>
    </row>
    <row r="13" spans="1:15" s="4" customFormat="1" ht="13.5" customHeight="1" thickBot="1">
      <c r="A13" s="74" t="s">
        <v>68</v>
      </c>
      <c r="B13" s="75" t="s">
        <v>15</v>
      </c>
      <c r="C13" s="67" t="s">
        <v>16</v>
      </c>
      <c r="D13" s="67" t="s">
        <v>17</v>
      </c>
      <c r="E13" s="67"/>
      <c r="F13" s="16" t="s">
        <v>18</v>
      </c>
      <c r="G13" s="16" t="s">
        <v>20</v>
      </c>
      <c r="H13" s="67" t="s">
        <v>7</v>
      </c>
      <c r="I13" s="67" t="s">
        <v>9</v>
      </c>
      <c r="J13" s="67"/>
      <c r="K13" s="82" t="s">
        <v>22</v>
      </c>
      <c r="L13" s="82"/>
    </row>
    <row r="14" spans="1:15" s="4" customFormat="1" ht="14.1" customHeight="1" thickBot="1">
      <c r="A14" s="73"/>
      <c r="B14" s="75"/>
      <c r="C14" s="67"/>
      <c r="D14" s="82"/>
      <c r="E14" s="82"/>
      <c r="F14" s="17" t="s">
        <v>19</v>
      </c>
      <c r="G14" s="17" t="s">
        <v>21</v>
      </c>
      <c r="H14" s="67"/>
      <c r="I14" s="67"/>
      <c r="J14" s="67"/>
      <c r="K14" s="82"/>
      <c r="L14" s="82"/>
    </row>
    <row r="15" spans="1:15" s="4" customFormat="1" thickBot="1">
      <c r="A15" s="73"/>
      <c r="B15" s="75" t="s">
        <v>39</v>
      </c>
      <c r="C15" s="67" t="s">
        <v>23</v>
      </c>
      <c r="D15" s="64" t="s">
        <v>111</v>
      </c>
      <c r="E15" s="65"/>
      <c r="F15" s="22" t="s">
        <v>112</v>
      </c>
      <c r="G15" s="22" t="s">
        <v>113</v>
      </c>
      <c r="H15" s="9">
        <v>5</v>
      </c>
      <c r="I15" s="66">
        <f t="shared" ref="I15" si="2">H15</f>
        <v>5</v>
      </c>
      <c r="J15" s="67"/>
      <c r="K15" s="67"/>
      <c r="L15" s="67"/>
    </row>
    <row r="16" spans="1:15" s="4" customFormat="1" thickBot="1">
      <c r="A16" s="73"/>
      <c r="B16" s="75"/>
      <c r="C16" s="67"/>
      <c r="D16" s="64" t="s">
        <v>101</v>
      </c>
      <c r="E16" s="65"/>
      <c r="F16" s="22" t="s">
        <v>100</v>
      </c>
      <c r="G16" s="22" t="s">
        <v>100</v>
      </c>
      <c r="H16" s="9">
        <v>5</v>
      </c>
      <c r="I16" s="66">
        <f t="shared" ref="I16" si="3">H16</f>
        <v>5</v>
      </c>
      <c r="J16" s="67"/>
      <c r="K16" s="67"/>
      <c r="L16" s="67"/>
    </row>
    <row r="17" spans="1:15" s="4" customFormat="1" thickBot="1">
      <c r="A17" s="73"/>
      <c r="B17" s="75"/>
      <c r="C17" s="67"/>
      <c r="D17" s="64" t="s">
        <v>94</v>
      </c>
      <c r="E17" s="65"/>
      <c r="F17" s="22" t="s">
        <v>327</v>
      </c>
      <c r="G17" s="22" t="s">
        <v>95</v>
      </c>
      <c r="H17" s="9">
        <v>5</v>
      </c>
      <c r="I17" s="66">
        <f t="shared" ref="I17:I18" si="4">H17</f>
        <v>5</v>
      </c>
      <c r="J17" s="67"/>
      <c r="K17" s="67"/>
      <c r="L17" s="67"/>
    </row>
    <row r="18" spans="1:15" s="4" customFormat="1" thickBot="1">
      <c r="A18" s="73"/>
      <c r="B18" s="75"/>
      <c r="C18" s="67"/>
      <c r="D18" s="64" t="s">
        <v>96</v>
      </c>
      <c r="E18" s="65"/>
      <c r="F18" s="17" t="s">
        <v>97</v>
      </c>
      <c r="G18" s="17" t="s">
        <v>98</v>
      </c>
      <c r="H18" s="9">
        <v>5</v>
      </c>
      <c r="I18" s="66">
        <f t="shared" si="4"/>
        <v>5</v>
      </c>
      <c r="J18" s="67"/>
      <c r="K18" s="67"/>
      <c r="L18" s="67"/>
    </row>
    <row r="19" spans="1:15" s="4" customFormat="1" ht="16.2" customHeight="1" thickBot="1">
      <c r="A19" s="73"/>
      <c r="B19" s="75"/>
      <c r="C19" s="81" t="s">
        <v>24</v>
      </c>
      <c r="D19" s="64" t="s">
        <v>102</v>
      </c>
      <c r="E19" s="65"/>
      <c r="F19" s="17" t="s">
        <v>103</v>
      </c>
      <c r="G19" s="14">
        <v>1</v>
      </c>
      <c r="H19" s="9">
        <v>5</v>
      </c>
      <c r="I19" s="66">
        <f t="shared" ref="I19:I29" si="5">H19</f>
        <v>5</v>
      </c>
      <c r="J19" s="67"/>
      <c r="K19" s="67"/>
      <c r="L19" s="67"/>
    </row>
    <row r="20" spans="1:15" s="4" customFormat="1" ht="33" thickBot="1">
      <c r="A20" s="73"/>
      <c r="B20" s="75"/>
      <c r="C20" s="83"/>
      <c r="D20" s="64" t="s">
        <v>105</v>
      </c>
      <c r="E20" s="65"/>
      <c r="F20" s="22" t="s">
        <v>106</v>
      </c>
      <c r="G20" s="22" t="s">
        <v>107</v>
      </c>
      <c r="H20" s="9">
        <v>5</v>
      </c>
      <c r="I20" s="66">
        <f t="shared" ref="I20:I22" si="6">H20</f>
        <v>5</v>
      </c>
      <c r="J20" s="67"/>
      <c r="K20" s="67"/>
      <c r="L20" s="67"/>
    </row>
    <row r="21" spans="1:15" s="4" customFormat="1" ht="16.2" customHeight="1" thickBot="1">
      <c r="A21" s="73"/>
      <c r="B21" s="75"/>
      <c r="C21" s="83"/>
      <c r="D21" s="64" t="s">
        <v>116</v>
      </c>
      <c r="E21" s="65"/>
      <c r="F21" s="22" t="s">
        <v>103</v>
      </c>
      <c r="G21" s="14">
        <v>1</v>
      </c>
      <c r="H21" s="9">
        <v>5</v>
      </c>
      <c r="I21" s="66">
        <f t="shared" si="6"/>
        <v>5</v>
      </c>
      <c r="J21" s="67"/>
      <c r="K21" s="67"/>
      <c r="L21" s="67"/>
    </row>
    <row r="22" spans="1:15" s="4" customFormat="1" ht="16.2" customHeight="1" thickBot="1">
      <c r="A22" s="73"/>
      <c r="B22" s="75"/>
      <c r="C22" s="83"/>
      <c r="D22" s="64" t="s">
        <v>104</v>
      </c>
      <c r="E22" s="65"/>
      <c r="F22" s="22">
        <v>0</v>
      </c>
      <c r="G22" s="22">
        <v>0</v>
      </c>
      <c r="H22" s="9">
        <v>5</v>
      </c>
      <c r="I22" s="66">
        <f t="shared" si="6"/>
        <v>5</v>
      </c>
      <c r="J22" s="67"/>
      <c r="K22" s="67"/>
      <c r="L22" s="67"/>
    </row>
    <row r="23" spans="1:15" s="4" customFormat="1" thickBot="1">
      <c r="A23" s="73"/>
      <c r="B23" s="75"/>
      <c r="C23" s="81" t="s">
        <v>25</v>
      </c>
      <c r="D23" s="64" t="s">
        <v>114</v>
      </c>
      <c r="E23" s="65"/>
      <c r="F23" s="20" t="s">
        <v>115</v>
      </c>
      <c r="G23" s="23" t="s">
        <v>115</v>
      </c>
      <c r="H23" s="9">
        <v>5</v>
      </c>
      <c r="I23" s="66">
        <f t="shared" si="5"/>
        <v>5</v>
      </c>
      <c r="J23" s="67"/>
      <c r="K23" s="67"/>
      <c r="L23" s="67"/>
    </row>
    <row r="24" spans="1:15" s="4" customFormat="1" ht="109.2" customHeight="1" thickBot="1">
      <c r="A24" s="73"/>
      <c r="B24" s="75"/>
      <c r="C24" s="75"/>
      <c r="D24" s="64" t="s">
        <v>121</v>
      </c>
      <c r="E24" s="65"/>
      <c r="F24" s="20" t="s">
        <v>122</v>
      </c>
      <c r="G24" s="20" t="s">
        <v>368</v>
      </c>
      <c r="H24" s="9">
        <v>5</v>
      </c>
      <c r="I24" s="66">
        <v>3</v>
      </c>
      <c r="J24" s="67"/>
      <c r="K24" s="80" t="s">
        <v>123</v>
      </c>
      <c r="L24" s="80"/>
    </row>
    <row r="25" spans="1:15" s="4" customFormat="1" thickBot="1">
      <c r="A25" s="73"/>
      <c r="B25" s="75"/>
      <c r="C25" s="17" t="s">
        <v>26</v>
      </c>
      <c r="D25" s="79" t="s">
        <v>125</v>
      </c>
      <c r="E25" s="79"/>
      <c r="F25" s="20"/>
      <c r="G25" s="20"/>
      <c r="H25" s="9"/>
      <c r="I25" s="66">
        <f t="shared" si="5"/>
        <v>0</v>
      </c>
      <c r="J25" s="67"/>
      <c r="K25" s="67"/>
      <c r="L25" s="67"/>
    </row>
    <row r="26" spans="1:15" s="4" customFormat="1" thickBot="1">
      <c r="A26" s="73"/>
      <c r="B26" s="67" t="s">
        <v>40</v>
      </c>
      <c r="C26" s="21" t="s">
        <v>34</v>
      </c>
      <c r="D26" s="79" t="s">
        <v>125</v>
      </c>
      <c r="E26" s="79"/>
      <c r="F26" s="17"/>
      <c r="G26" s="17"/>
      <c r="H26" s="9"/>
      <c r="I26" s="66">
        <f t="shared" si="5"/>
        <v>0</v>
      </c>
      <c r="J26" s="67"/>
      <c r="K26" s="67"/>
      <c r="L26" s="67"/>
    </row>
    <row r="27" spans="1:15" s="4" customFormat="1" ht="76.2" thickBot="1">
      <c r="A27" s="73"/>
      <c r="B27" s="67"/>
      <c r="C27" s="21" t="s">
        <v>35</v>
      </c>
      <c r="D27" s="79" t="s">
        <v>126</v>
      </c>
      <c r="E27" s="79"/>
      <c r="F27" s="42" t="str">
        <f>D27</f>
        <v>稳步提升“大城管”考核成绩，稳步改善九峰辖区城市环境和管理秩序。</v>
      </c>
      <c r="G27" s="42" t="s">
        <v>124</v>
      </c>
      <c r="H27" s="9">
        <v>10</v>
      </c>
      <c r="I27" s="66">
        <f t="shared" si="5"/>
        <v>10</v>
      </c>
      <c r="J27" s="67"/>
      <c r="K27" s="67"/>
      <c r="L27" s="67"/>
    </row>
    <row r="28" spans="1:15" s="4" customFormat="1" ht="22.2" thickBot="1">
      <c r="A28" s="73"/>
      <c r="B28" s="67"/>
      <c r="C28" s="81" t="s">
        <v>36</v>
      </c>
      <c r="D28" s="79" t="s">
        <v>117</v>
      </c>
      <c r="E28" s="79"/>
      <c r="F28" s="42" t="s">
        <v>117</v>
      </c>
      <c r="G28" s="42" t="s">
        <v>119</v>
      </c>
      <c r="H28" s="9">
        <v>5</v>
      </c>
      <c r="I28" s="66">
        <f t="shared" ref="I28" si="7">H28</f>
        <v>5</v>
      </c>
      <c r="J28" s="67"/>
      <c r="K28" s="67"/>
      <c r="L28" s="67"/>
    </row>
    <row r="29" spans="1:15" s="4" customFormat="1" ht="22.2" thickBot="1">
      <c r="A29" s="73"/>
      <c r="B29" s="67"/>
      <c r="C29" s="75"/>
      <c r="D29" s="79" t="s">
        <v>118</v>
      </c>
      <c r="E29" s="79"/>
      <c r="F29" s="42" t="s">
        <v>118</v>
      </c>
      <c r="G29" s="42" t="s">
        <v>120</v>
      </c>
      <c r="H29" s="9">
        <v>5</v>
      </c>
      <c r="I29" s="66">
        <f t="shared" si="5"/>
        <v>5</v>
      </c>
      <c r="J29" s="67"/>
      <c r="K29" s="67"/>
      <c r="L29" s="67"/>
    </row>
    <row r="30" spans="1:15" s="4" customFormat="1" ht="108.6" thickBot="1">
      <c r="A30" s="73"/>
      <c r="B30" s="67"/>
      <c r="C30" s="21" t="s">
        <v>27</v>
      </c>
      <c r="D30" s="79" t="s">
        <v>109</v>
      </c>
      <c r="E30" s="79"/>
      <c r="F30" s="17" t="s">
        <v>108</v>
      </c>
      <c r="G30" s="17" t="s">
        <v>110</v>
      </c>
      <c r="H30" s="9">
        <v>10</v>
      </c>
      <c r="I30" s="66">
        <f t="shared" ref="I30" si="8">H30</f>
        <v>10</v>
      </c>
      <c r="J30" s="67"/>
      <c r="K30" s="67"/>
      <c r="L30" s="67"/>
    </row>
    <row r="31" spans="1:15" s="4" customFormat="1" ht="22.2" thickBot="1">
      <c r="A31" s="67"/>
      <c r="B31" s="47" t="s">
        <v>41</v>
      </c>
      <c r="C31" s="33" t="s">
        <v>28</v>
      </c>
      <c r="D31" s="79" t="s">
        <v>183</v>
      </c>
      <c r="E31" s="79"/>
      <c r="F31" s="14" t="s">
        <v>184</v>
      </c>
      <c r="G31" s="44">
        <v>6.1</v>
      </c>
      <c r="H31" s="9">
        <v>10</v>
      </c>
      <c r="I31" s="66">
        <f>H31-H31*N31</f>
        <v>4.7500000000000009</v>
      </c>
      <c r="J31" s="67"/>
      <c r="K31" s="80"/>
      <c r="L31" s="80"/>
      <c r="M31" s="10">
        <f>G31-4</f>
        <v>2.0999999999999996</v>
      </c>
      <c r="N31" s="10">
        <f>M31/4</f>
        <v>0.52499999999999991</v>
      </c>
    </row>
    <row r="32" spans="1:15" s="4" customFormat="1" ht="24" customHeight="1" thickBot="1">
      <c r="A32" s="76" t="s">
        <v>29</v>
      </c>
      <c r="B32" s="76"/>
      <c r="C32" s="76"/>
      <c r="D32" s="76"/>
      <c r="E32" s="76"/>
      <c r="F32" s="76"/>
      <c r="G32" s="76"/>
      <c r="H32" s="15">
        <f>SUM(H15:H31)+H7</f>
        <v>100</v>
      </c>
      <c r="I32" s="91">
        <f>SUM(I15:J31)+L7</f>
        <v>92.748744123595458</v>
      </c>
      <c r="J32" s="91"/>
      <c r="K32" s="78"/>
      <c r="L32" s="78"/>
      <c r="N32" s="3"/>
      <c r="O32" s="3"/>
    </row>
    <row r="35" spans="1:13">
      <c r="A35" s="3">
        <v>3</v>
      </c>
      <c r="B35" s="3">
        <v>8</v>
      </c>
    </row>
    <row r="36" spans="1:13">
      <c r="A36" s="3">
        <v>4</v>
      </c>
      <c r="B36" s="3">
        <v>6</v>
      </c>
    </row>
    <row r="37" spans="1:13">
      <c r="A37" s="3">
        <v>5</v>
      </c>
      <c r="B37" s="3">
        <v>6</v>
      </c>
    </row>
    <row r="38" spans="1:13">
      <c r="A38" s="3">
        <v>6</v>
      </c>
      <c r="B38" s="3">
        <v>4</v>
      </c>
      <c r="H38" s="3" t="s">
        <v>42</v>
      </c>
      <c r="I38" s="3" t="s">
        <v>42</v>
      </c>
      <c r="J38" s="3" t="s">
        <v>42</v>
      </c>
      <c r="K38" s="3" t="s">
        <v>42</v>
      </c>
      <c r="L38" s="3" t="s">
        <v>42</v>
      </c>
      <c r="M38" s="3" t="s">
        <v>42</v>
      </c>
    </row>
    <row r="39" spans="1:13" ht="14.4" thickBot="1">
      <c r="A39" s="3">
        <v>7</v>
      </c>
      <c r="B39" s="3">
        <v>4</v>
      </c>
      <c r="D39" s="4"/>
      <c r="G39" s="4"/>
    </row>
    <row r="40" spans="1:13" ht="13.8" customHeight="1">
      <c r="A40" s="3">
        <v>8</v>
      </c>
      <c r="B40" s="3">
        <v>8</v>
      </c>
      <c r="D40" s="4"/>
      <c r="G40" s="4"/>
      <c r="I40" s="47"/>
      <c r="J40" s="47"/>
    </row>
    <row r="41" spans="1:13" ht="14.4" thickBot="1">
      <c r="A41" s="3">
        <v>9</v>
      </c>
      <c r="B41" s="3">
        <v>6</v>
      </c>
      <c r="D41" s="4"/>
      <c r="G41" s="4"/>
      <c r="I41" s="48"/>
      <c r="J41" s="48"/>
    </row>
    <row r="42" spans="1:13">
      <c r="A42" s="3">
        <v>10</v>
      </c>
      <c r="B42" s="3">
        <v>4</v>
      </c>
      <c r="D42" s="4"/>
      <c r="G42" s="4"/>
    </row>
    <row r="43" spans="1:13">
      <c r="A43" s="3">
        <v>11</v>
      </c>
      <c r="B43" s="3">
        <v>7</v>
      </c>
      <c r="D43" s="4"/>
      <c r="G43" s="4"/>
    </row>
    <row r="44" spans="1:13">
      <c r="A44" s="3">
        <v>12</v>
      </c>
      <c r="B44" s="3">
        <v>8</v>
      </c>
      <c r="D44" s="4"/>
      <c r="G44" s="4"/>
    </row>
    <row r="45" spans="1:13">
      <c r="B45" s="3">
        <f>SUM(B35:B44)</f>
        <v>61</v>
      </c>
      <c r="D45" s="4"/>
      <c r="G45" s="4"/>
    </row>
    <row r="46" spans="1:13">
      <c r="B46" s="3">
        <f>B45/10</f>
        <v>6.1</v>
      </c>
      <c r="D46" s="4"/>
      <c r="G46" s="4"/>
    </row>
    <row r="47" spans="1:13">
      <c r="D47" s="4"/>
      <c r="G47" s="4"/>
    </row>
    <row r="48" spans="1:13">
      <c r="D48" s="40"/>
      <c r="E48" s="41"/>
      <c r="G48" s="4"/>
    </row>
    <row r="49" spans="4:7">
      <c r="D49" s="4"/>
      <c r="G49" s="4"/>
    </row>
    <row r="50" spans="4:7">
      <c r="D50" s="4"/>
      <c r="G50" s="4"/>
    </row>
    <row r="51" spans="4:7">
      <c r="D51" s="4"/>
      <c r="G51" s="4"/>
    </row>
    <row r="52" spans="4:7">
      <c r="D52" s="4"/>
      <c r="G52" s="4"/>
    </row>
    <row r="53" spans="4:7">
      <c r="D53" s="4"/>
      <c r="G53" s="4"/>
    </row>
    <row r="54" spans="4:7">
      <c r="D54" s="4"/>
      <c r="G54" s="4"/>
    </row>
    <row r="55" spans="4:7">
      <c r="D55" s="4"/>
      <c r="G55" s="4"/>
    </row>
    <row r="56" spans="4:7">
      <c r="D56" s="4"/>
      <c r="E56" s="4"/>
      <c r="F56" s="4"/>
      <c r="G56" s="4"/>
    </row>
    <row r="57" spans="4:7">
      <c r="D57" s="4"/>
      <c r="E57" s="4"/>
      <c r="F57" s="4"/>
      <c r="G57" s="4"/>
    </row>
    <row r="58" spans="4:7">
      <c r="D58" s="4"/>
      <c r="E58" s="4"/>
      <c r="F58" s="4"/>
      <c r="G58" s="4"/>
    </row>
  </sheetData>
  <mergeCells count="96">
    <mergeCell ref="A5:B5"/>
    <mergeCell ref="C5:F5"/>
    <mergeCell ref="H5:L5"/>
    <mergeCell ref="D20:E20"/>
    <mergeCell ref="I20:J20"/>
    <mergeCell ref="K20:L20"/>
    <mergeCell ref="A6:B10"/>
    <mergeCell ref="C6:D6"/>
    <mergeCell ref="H6:I6"/>
    <mergeCell ref="J6:K6"/>
    <mergeCell ref="C7:D7"/>
    <mergeCell ref="H7:I7"/>
    <mergeCell ref="J7:K7"/>
    <mergeCell ref="C8:D8"/>
    <mergeCell ref="H8:I8"/>
    <mergeCell ref="J8:K8"/>
    <mergeCell ref="A1:C1"/>
    <mergeCell ref="A2:L2"/>
    <mergeCell ref="A3:L3"/>
    <mergeCell ref="A4:B4"/>
    <mergeCell ref="C4:L4"/>
    <mergeCell ref="C9:D9"/>
    <mergeCell ref="H9:I9"/>
    <mergeCell ref="J9:K9"/>
    <mergeCell ref="C10:D10"/>
    <mergeCell ref="H10:I10"/>
    <mergeCell ref="J10:K10"/>
    <mergeCell ref="A11:A12"/>
    <mergeCell ref="B11:F11"/>
    <mergeCell ref="G11:L11"/>
    <mergeCell ref="B12:F12"/>
    <mergeCell ref="G12:L12"/>
    <mergeCell ref="I13:J14"/>
    <mergeCell ref="K13:L14"/>
    <mergeCell ref="B15:B25"/>
    <mergeCell ref="C15:C18"/>
    <mergeCell ref="D15:E15"/>
    <mergeCell ref="I15:J15"/>
    <mergeCell ref="K15:L15"/>
    <mergeCell ref="B13:B14"/>
    <mergeCell ref="C13:C14"/>
    <mergeCell ref="D13:E14"/>
    <mergeCell ref="H13:H14"/>
    <mergeCell ref="D21:E21"/>
    <mergeCell ref="I21:J21"/>
    <mergeCell ref="C19:C22"/>
    <mergeCell ref="D19:E19"/>
    <mergeCell ref="I19:J19"/>
    <mergeCell ref="K19:L19"/>
    <mergeCell ref="K21:L21"/>
    <mergeCell ref="D22:E22"/>
    <mergeCell ref="I22:J22"/>
    <mergeCell ref="K22:L22"/>
    <mergeCell ref="C23:C24"/>
    <mergeCell ref="D23:E23"/>
    <mergeCell ref="I23:J23"/>
    <mergeCell ref="K23:L23"/>
    <mergeCell ref="D24:E24"/>
    <mergeCell ref="I24:J24"/>
    <mergeCell ref="K24:L24"/>
    <mergeCell ref="B26:B30"/>
    <mergeCell ref="D26:E26"/>
    <mergeCell ref="I26:J26"/>
    <mergeCell ref="K26:L26"/>
    <mergeCell ref="D27:E27"/>
    <mergeCell ref="I27:J27"/>
    <mergeCell ref="K27:L27"/>
    <mergeCell ref="D28:E28"/>
    <mergeCell ref="I28:J28"/>
    <mergeCell ref="K28:L28"/>
    <mergeCell ref="C28:C29"/>
    <mergeCell ref="D29:E29"/>
    <mergeCell ref="I29:J29"/>
    <mergeCell ref="K30:L30"/>
    <mergeCell ref="D31:E31"/>
    <mergeCell ref="I31:J31"/>
    <mergeCell ref="K31:L31"/>
    <mergeCell ref="D25:E25"/>
    <mergeCell ref="I25:J25"/>
    <mergeCell ref="K25:L25"/>
    <mergeCell ref="A32:G32"/>
    <mergeCell ref="I32:J32"/>
    <mergeCell ref="K32:L32"/>
    <mergeCell ref="A13:A31"/>
    <mergeCell ref="D16:E16"/>
    <mergeCell ref="I16:J16"/>
    <mergeCell ref="K16:L16"/>
    <mergeCell ref="D17:E17"/>
    <mergeCell ref="I17:J17"/>
    <mergeCell ref="K17:L17"/>
    <mergeCell ref="D18:E18"/>
    <mergeCell ref="I18:J18"/>
    <mergeCell ref="K18:L18"/>
    <mergeCell ref="K29:L29"/>
    <mergeCell ref="D30:E30"/>
    <mergeCell ref="I30:J30"/>
  </mergeCells>
  <phoneticPr fontId="2" type="noConversion"/>
  <printOptions horizontalCentered="1" verticalCentered="1"/>
  <pageMargins left="0.39305555555555555" right="0.39305555555555555" top="0.59027777777777779" bottom="0.51180555555555551" header="0.31458333333333333" footer="0.3145833333333333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9</vt:i4>
      </vt:variant>
    </vt:vector>
  </HeadingPairs>
  <TitlesOfParts>
    <vt:vector size="18" baseType="lpstr">
      <vt:lpstr>附件1-社会保障和就业事务经费</vt:lpstr>
      <vt:lpstr>附件2-计生</vt:lpstr>
      <vt:lpstr>附件3-安全生产及维稳</vt:lpstr>
      <vt:lpstr>附件4-民兵训练及征兵经费</vt:lpstr>
      <vt:lpstr>附件5-农林水</vt:lpstr>
      <vt:lpstr>附件6-农民社区管理补助经费</vt:lpstr>
      <vt:lpstr>附件7、8、10-村级正常运转、以钱养事及其他经费</vt:lpstr>
      <vt:lpstr>附件9-基层组织经费</vt:lpstr>
      <vt:lpstr>附件11-城市维护建设费及河湖管理经费</vt:lpstr>
      <vt:lpstr>'附件11-城市维护建设费及河湖管理经费'!Print_Area</vt:lpstr>
      <vt:lpstr>'附件1-社会保障和就业事务经费'!Print_Area</vt:lpstr>
      <vt:lpstr>'附件2-计生'!Print_Area</vt:lpstr>
      <vt:lpstr>'附件3-安全生产及维稳'!Print_Area</vt:lpstr>
      <vt:lpstr>'附件4-民兵训练及征兵经费'!Print_Area</vt:lpstr>
      <vt:lpstr>'附件5-农林水'!Print_Area</vt:lpstr>
      <vt:lpstr>'附件6-农民社区管理补助经费'!Print_Area</vt:lpstr>
      <vt:lpstr>'附件7、8、10-村级正常运转、以钱养事及其他经费'!Print_Area</vt:lpstr>
      <vt:lpstr>'附件9-基层组织经费'!Print_Area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lwq</dc:creator>
  <cp:lastModifiedBy>lwq</cp:lastModifiedBy>
  <dcterms:created xsi:type="dcterms:W3CDTF">2015-06-05T18:19:34Z</dcterms:created>
  <dcterms:modified xsi:type="dcterms:W3CDTF">2020-07-15T07:20:50Z</dcterms:modified>
</cp:coreProperties>
</file>